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5925" activeTab="0"/>
  </bookViews>
  <sheets>
    <sheet name="TKB TH (2)" sheetId="1" r:id="rId1"/>
  </sheets>
  <definedNames>
    <definedName name="_xlnm._FilterDatabase" localSheetId="0" hidden="1">'TKB TH (2)'!$A$6:$W$59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<sst xmlns="http://schemas.openxmlformats.org/spreadsheetml/2006/main" count="346" uniqueCount="62">
  <si>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</si>
  <si>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</si>
  <si>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</si>
  <si>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</si>
  <si>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</si>
  <si>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</si>
  <si>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</si>
  <si>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</si>
  <si>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</si>
  <si>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</si>
  <si>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</si>
  <si>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</si>
  <si>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</si>
  <si>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</si>
  <si>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</si>
  <si>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</si>
  <si>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</si>
  <si>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</si>
  <si>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</si>
  <si>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</si>
  <si>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</si>
  <si>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</si>
  <si>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</si>
  <si>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</si>
  <si>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</si>
  <si>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</si>
  <si>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</si>
  <si>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</si>
  <si>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</si>
  <si>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</si>
  <si>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</si>
  <si>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</si>
  <si>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</si>
  <si>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Đ.C.Thành</t>
  </si>
  <si>
    <t>N.X.Tuấn</t>
  </si>
  <si>
    <t>N.M.Thắng</t>
  </si>
  <si>
    <t>Ô4</t>
  </si>
  <si>
    <t>N.T.Vinh</t>
  </si>
  <si>
    <t>N.M.Dũng</t>
  </si>
  <si>
    <t>N.P.Trường</t>
  </si>
  <si>
    <t>N.V.Toàn</t>
  </si>
  <si>
    <t>N.T.Nghĩa</t>
  </si>
  <si>
    <t xml:space="preserve">CĐN </t>
  </si>
  <si>
    <t>Ô5</t>
  </si>
  <si>
    <t>CĐ</t>
  </si>
  <si>
    <t>KC động cơ</t>
  </si>
  <si>
    <t>T.Đ.Phong</t>
  </si>
  <si>
    <t>CĐN</t>
  </si>
  <si>
    <t>L.H.Chúc</t>
  </si>
  <si>
    <t/>
  </si>
  <si>
    <t>KC ô tô</t>
  </si>
  <si>
    <t>V.H.Quân</t>
  </si>
  <si>
    <t>N.T.Kiên</t>
  </si>
  <si>
    <t>L.D.Long</t>
  </si>
  <si>
    <t>BCA ĐK điện tử</t>
  </si>
  <si>
    <t>Modul KĐ,ĐL</t>
  </si>
  <si>
    <t>(TUẦN: 43 -  Từ ngày 11 tháng 6 đến ngày 17 tháng 6 năm 2018)</t>
  </si>
  <si>
    <t>Ô</t>
  </si>
  <si>
    <t>CL</t>
  </si>
  <si>
    <t>KTC</t>
  </si>
  <si>
    <t>TK-TT</t>
  </si>
  <si>
    <t>3đ5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</si>
</sst>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10"/>
      <name val="Tahoma"/>
      <family val="2"/>
    </font>
    <font>
      <sz val="11"/>
      <color indexed="40"/>
      <name val="Times New Roman"/>
      <family val="1"/>
    </font>
    <font>
      <sz val="11"/>
      <color indexed="40"/>
      <name val="Arial"/>
      <family val="2"/>
    </font>
    <font>
      <sz val="11"/>
      <color indexed="40"/>
      <name val="Tahoma"/>
      <family val="2"/>
    </font>
    <font>
      <sz val="9"/>
      <color indexed="4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FF0000"/>
      <name val="Tahoma"/>
      <family val="2"/>
    </font>
    <font>
      <sz val="11"/>
      <color rgb="FF00B0F0"/>
      <name val="Times New Roman"/>
      <family val="1"/>
    </font>
    <font>
      <sz val="11"/>
      <color rgb="FF00B0F0"/>
      <name val="Arial"/>
      <family val="2"/>
    </font>
    <font>
      <sz val="11"/>
      <color rgb="FF00B0F0"/>
      <name val="Tahoma"/>
      <family val="2"/>
    </font>
    <font>
      <sz val="9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4" fillId="33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 horizontal="left"/>
    </xf>
    <xf numFmtId="0" fontId="65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66" fillId="0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wrapText="1"/>
    </xf>
    <xf numFmtId="0" fontId="68" fillId="0" borderId="0" xfId="0" applyFont="1" applyBorder="1" applyAlignment="1">
      <alignment/>
    </xf>
    <xf numFmtId="0" fontId="64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6" fillId="0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left"/>
    </xf>
    <xf numFmtId="0" fontId="68" fillId="0" borderId="10" xfId="0" applyFont="1" applyFill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0" fontId="11" fillId="35" borderId="1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left"/>
    </xf>
    <xf numFmtId="0" fontId="66" fillId="33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wrapText="1"/>
    </xf>
    <xf numFmtId="0" fontId="66" fillId="0" borderId="15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 horizontal="center" wrapText="1"/>
    </xf>
    <xf numFmtId="0" fontId="69" fillId="0" borderId="10" xfId="0" applyFont="1" applyBorder="1" applyAlignment="1">
      <alignment horizontal="center"/>
    </xf>
    <xf numFmtId="0" fontId="66" fillId="33" borderId="11" xfId="0" applyFont="1" applyFill="1" applyBorder="1" applyAlignment="1">
      <alignment horizontal="center" wrapText="1"/>
    </xf>
    <xf numFmtId="0" fontId="69" fillId="0" borderId="10" xfId="0" applyFont="1" applyBorder="1" applyAlignment="1">
      <alignment horizontal="justify" vertical="center" wrapText="1"/>
    </xf>
    <xf numFmtId="49" fontId="66" fillId="0" borderId="10" xfId="0" applyNumberFormat="1" applyFont="1" applyFill="1" applyBorder="1" applyAlignment="1">
      <alignment horizontal="center" wrapText="1"/>
    </xf>
    <xf numFmtId="0" fontId="67" fillId="33" borderId="10" xfId="0" applyFont="1" applyFill="1" applyBorder="1" applyAlignment="1">
      <alignment wrapText="1"/>
    </xf>
    <xf numFmtId="0" fontId="68" fillId="0" borderId="0" xfId="0" applyFont="1" applyBorder="1" applyAlignment="1">
      <alignment/>
    </xf>
    <xf numFmtId="0" fontId="66" fillId="0" borderId="10" xfId="0" applyFont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0" fontId="68" fillId="0" borderId="10" xfId="0" applyFont="1" applyBorder="1" applyAlignment="1">
      <alignment horizontal="left"/>
    </xf>
    <xf numFmtId="0" fontId="11" fillId="35" borderId="15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66" fillId="0" borderId="15" xfId="0" applyFont="1" applyFill="1" applyBorder="1" applyAlignment="1">
      <alignment horizontal="center"/>
    </xf>
    <xf numFmtId="0" fontId="70" fillId="0" borderId="0" xfId="0" applyFont="1" applyBorder="1" applyAlignment="1">
      <alignment/>
    </xf>
    <xf numFmtId="0" fontId="14" fillId="0" borderId="10" xfId="0" applyFont="1" applyBorder="1" applyAlignment="1">
      <alignment horizontal="justify" vertical="center" wrapText="1"/>
    </xf>
    <xf numFmtId="0" fontId="16" fillId="0" borderId="0" xfId="0" applyFont="1" applyBorder="1" applyAlignment="1">
      <alignment/>
    </xf>
    <xf numFmtId="0" fontId="71" fillId="0" borderId="10" xfId="0" applyFont="1" applyBorder="1" applyAlignment="1">
      <alignment horizontal="center" wrapText="1"/>
    </xf>
    <xf numFmtId="0" fontId="71" fillId="33" borderId="10" xfId="0" applyFont="1" applyFill="1" applyBorder="1" applyAlignment="1">
      <alignment horizontal="center" wrapText="1"/>
    </xf>
    <xf numFmtId="0" fontId="72" fillId="0" borderId="10" xfId="0" applyFont="1" applyBorder="1" applyAlignment="1">
      <alignment horizontal="center"/>
    </xf>
    <xf numFmtId="0" fontId="71" fillId="33" borderId="11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justify" vertical="center" wrapText="1"/>
    </xf>
    <xf numFmtId="0" fontId="71" fillId="0" borderId="15" xfId="0" applyFont="1" applyFill="1" applyBorder="1" applyAlignment="1">
      <alignment horizontal="center" wrapText="1"/>
    </xf>
    <xf numFmtId="0" fontId="71" fillId="0" borderId="15" xfId="0" applyFont="1" applyFill="1" applyBorder="1" applyAlignment="1">
      <alignment wrapText="1"/>
    </xf>
    <xf numFmtId="0" fontId="71" fillId="0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left"/>
    </xf>
    <xf numFmtId="0" fontId="73" fillId="33" borderId="10" xfId="0" applyFont="1" applyFill="1" applyBorder="1" applyAlignment="1">
      <alignment wrapText="1"/>
    </xf>
    <xf numFmtId="0" fontId="66" fillId="35" borderId="10" xfId="0" applyFont="1" applyFill="1" applyBorder="1" applyAlignment="1">
      <alignment horizontal="center"/>
    </xf>
    <xf numFmtId="0" fontId="66" fillId="35" borderId="10" xfId="0" applyFont="1" applyFill="1" applyBorder="1" applyAlignment="1">
      <alignment horizontal="center" wrapText="1"/>
    </xf>
    <xf numFmtId="49" fontId="66" fillId="35" borderId="10" xfId="0" applyNumberFormat="1" applyFont="1" applyFill="1" applyBorder="1" applyAlignment="1">
      <alignment horizontal="center" wrapText="1"/>
    </xf>
    <xf numFmtId="0" fontId="66" fillId="35" borderId="15" xfId="0" applyFont="1" applyFill="1" applyBorder="1" applyAlignment="1">
      <alignment horizontal="center" wrapText="1"/>
    </xf>
    <xf numFmtId="49" fontId="66" fillId="35" borderId="15" xfId="0" applyNumberFormat="1" applyFont="1" applyFill="1" applyBorder="1" applyAlignment="1">
      <alignment horizontal="center" wrapText="1"/>
    </xf>
    <xf numFmtId="49" fontId="11" fillId="35" borderId="15" xfId="0" applyNumberFormat="1" applyFont="1" applyFill="1" applyBorder="1" applyAlignment="1">
      <alignment horizontal="center" wrapText="1"/>
    </xf>
    <xf numFmtId="0" fontId="66" fillId="35" borderId="15" xfId="0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" wrapText="1"/>
    </xf>
    <xf numFmtId="0" fontId="66" fillId="35" borderId="15" xfId="0" applyFont="1" applyFill="1" applyBorder="1" applyAlignment="1">
      <alignment wrapText="1"/>
    </xf>
    <xf numFmtId="0" fontId="71" fillId="35" borderId="15" xfId="0" applyFont="1" applyFill="1" applyBorder="1" applyAlignment="1">
      <alignment wrapText="1"/>
    </xf>
    <xf numFmtId="0" fontId="71" fillId="35" borderId="15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4" fillId="33" borderId="0" xfId="0" applyFont="1" applyFill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33" borderId="10" xfId="0" applyFont="1" applyFill="1" applyBorder="1" applyAlignment="1">
      <alignment horizontal="center"/>
    </xf>
    <xf numFmtId="0" fontId="64" fillId="35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10" sqref="M10"/>
    </sheetView>
  </sheetViews>
  <sheetFormatPr defaultColWidth="9.14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9.8515625" style="4" customWidth="1"/>
    <col min="5" max="5" width="4.8515625" style="4" customWidth="1"/>
    <col min="6" max="6" width="5.57421875" style="5" customWidth="1"/>
    <col min="7" max="7" width="15.7109375" style="6" customWidth="1"/>
    <col min="8" max="9" width="4.28125" style="7" customWidth="1"/>
    <col min="10" max="11" width="4.28125" style="31" customWidth="1"/>
    <col min="12" max="13" width="4.28125" style="7" customWidth="1"/>
    <col min="14" max="15" width="4.28125" style="32" customWidth="1"/>
    <col min="16" max="17" width="4.28125" style="8" customWidth="1"/>
    <col min="18" max="19" width="4.28125" style="31" customWidth="1"/>
    <col min="20" max="21" width="4.28125" style="4" customWidth="1"/>
    <col min="22" max="22" width="14.140625" style="9" customWidth="1"/>
    <col min="23" max="23" width="10.7109375" style="2" customWidth="1"/>
    <col min="24" max="16384" width="9.140625" style="2" customWidth="1"/>
  </cols>
  <sheetData>
    <row r="1" spans="1:23" s="1" customFormat="1" ht="2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s="1" customFormat="1" ht="18.75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100"/>
      <c r="K2" s="100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" customFormat="1" ht="15.75">
      <c r="A3" s="101" t="s">
        <v>16</v>
      </c>
      <c r="B3" s="101"/>
      <c r="C3" s="101"/>
      <c r="D3" s="101"/>
      <c r="E3" s="101"/>
      <c r="F3" s="101"/>
      <c r="G3" s="101"/>
      <c r="H3" s="101"/>
      <c r="I3" s="101"/>
      <c r="J3" s="102"/>
      <c r="K3" s="102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3" ht="15.75" customHeight="1">
      <c r="A4" s="94" t="s">
        <v>1</v>
      </c>
      <c r="B4" s="94" t="s">
        <v>6</v>
      </c>
      <c r="C4" s="94" t="s">
        <v>7</v>
      </c>
      <c r="D4" s="94" t="s">
        <v>8</v>
      </c>
      <c r="E4" s="103" t="s">
        <v>2</v>
      </c>
      <c r="F4" s="105" t="s">
        <v>3</v>
      </c>
      <c r="G4" s="107" t="s">
        <v>10</v>
      </c>
      <c r="H4" s="88" t="s">
        <v>17</v>
      </c>
      <c r="I4" s="89"/>
      <c r="J4" s="90"/>
      <c r="K4" s="90"/>
      <c r="L4" s="89"/>
      <c r="M4" s="89"/>
      <c r="N4" s="89"/>
      <c r="O4" s="89"/>
      <c r="P4" s="89"/>
      <c r="Q4" s="89"/>
      <c r="R4" s="89"/>
      <c r="S4" s="89"/>
      <c r="T4" s="89"/>
      <c r="U4" s="91"/>
      <c r="V4" s="92" t="s">
        <v>9</v>
      </c>
      <c r="W4" s="94" t="s">
        <v>4</v>
      </c>
    </row>
    <row r="5" spans="1:23" ht="15.75" customHeight="1">
      <c r="A5" s="95"/>
      <c r="B5" s="95"/>
      <c r="C5" s="95"/>
      <c r="D5" s="95"/>
      <c r="E5" s="104"/>
      <c r="F5" s="106"/>
      <c r="G5" s="108"/>
      <c r="H5" s="86" t="s">
        <v>18</v>
      </c>
      <c r="I5" s="87"/>
      <c r="J5" s="96" t="s">
        <v>19</v>
      </c>
      <c r="K5" s="97"/>
      <c r="L5" s="86" t="s">
        <v>20</v>
      </c>
      <c r="M5" s="87"/>
      <c r="N5" s="96" t="s">
        <v>21</v>
      </c>
      <c r="O5" s="97"/>
      <c r="P5" s="86" t="s">
        <v>22</v>
      </c>
      <c r="Q5" s="87"/>
      <c r="R5" s="96" t="s">
        <v>23</v>
      </c>
      <c r="S5" s="97"/>
      <c r="T5" s="86" t="s">
        <v>5</v>
      </c>
      <c r="U5" s="87"/>
      <c r="V5" s="93"/>
      <c r="W5" s="95"/>
    </row>
    <row r="6" spans="1:23" ht="15.75" customHeight="1">
      <c r="A6" s="10"/>
      <c r="B6" s="13"/>
      <c r="C6" s="13"/>
      <c r="D6" s="13"/>
      <c r="E6" s="13"/>
      <c r="F6" s="14"/>
      <c r="G6" s="11"/>
      <c r="H6" s="20" t="s">
        <v>24</v>
      </c>
      <c r="I6" s="21" t="s">
        <v>25</v>
      </c>
      <c r="J6" s="22" t="s">
        <v>24</v>
      </c>
      <c r="K6" s="23" t="s">
        <v>25</v>
      </c>
      <c r="L6" s="20" t="s">
        <v>24</v>
      </c>
      <c r="M6" s="21" t="s">
        <v>25</v>
      </c>
      <c r="N6" s="22" t="s">
        <v>24</v>
      </c>
      <c r="O6" s="23" t="s">
        <v>25</v>
      </c>
      <c r="P6" s="20" t="s">
        <v>24</v>
      </c>
      <c r="Q6" s="21" t="s">
        <v>25</v>
      </c>
      <c r="R6" s="22" t="s">
        <v>24</v>
      </c>
      <c r="S6" s="23" t="s">
        <v>25</v>
      </c>
      <c r="T6" s="20" t="s">
        <v>24</v>
      </c>
      <c r="U6" s="21" t="s">
        <v>25</v>
      </c>
      <c r="V6" s="12"/>
      <c r="W6" s="15"/>
    </row>
    <row r="7" spans="1:23" s="30" customFormat="1" ht="30" customHeight="1">
      <c r="A7" s="34"/>
      <c r="B7" s="16" t="s">
        <v>42</v>
      </c>
      <c r="C7" s="16">
        <v>9</v>
      </c>
      <c r="D7" s="19" t="s">
        <v>12</v>
      </c>
      <c r="E7" s="17">
        <v>1</v>
      </c>
      <c r="F7" s="28"/>
      <c r="G7" s="62" t="s">
        <v>54</v>
      </c>
      <c r="H7" s="38">
        <v>1</v>
      </c>
      <c r="I7" s="59" t="str">
        <f aca="true" t="shared" si="0" ref="I7:I16">IF(H7=0,"",IF(G7="TH vận hành xe","X.Sơn","A10-T4"))</f>
        <v>A10-T4</v>
      </c>
      <c r="J7" s="39">
        <v>1</v>
      </c>
      <c r="K7" s="58" t="str">
        <f>IF(J7=0,"",IF(G7="TH vận hành xe","X.Sơn","A10-T4"))</f>
        <v>A10-T4</v>
      </c>
      <c r="L7" s="40">
        <v>1</v>
      </c>
      <c r="M7" s="59" t="str">
        <f>IF(L7=0,"",IF(G7="TH vận hành xe","X.Sơn","A10-T4"))</f>
        <v>A10-T4</v>
      </c>
      <c r="N7" s="41">
        <v>1</v>
      </c>
      <c r="O7" s="58" t="str">
        <f>IF(N7=0,"",IF(G7="TH vận hành xe","X.Sơn","A10-T4"))</f>
        <v>A10-T4</v>
      </c>
      <c r="P7" s="42">
        <v>1</v>
      </c>
      <c r="Q7" s="59" t="s">
        <v>31</v>
      </c>
      <c r="R7" s="41"/>
      <c r="S7" s="58">
        <f>IF(R7=0,"",IF(R7=1,"Lỗi-TH","A10-T4"))</f>
      </c>
      <c r="T7" s="43"/>
      <c r="U7" s="56">
        <f aca="true" t="shared" si="1" ref="U7:U23">IF(T7=0,"",IF(S7="TH vận hành xe","X.Sơn","A10-T4"))</f>
      </c>
      <c r="V7" s="26" t="s">
        <v>40</v>
      </c>
      <c r="W7" s="18"/>
    </row>
    <row r="8" spans="1:23" s="30" customFormat="1" ht="30" customHeight="1">
      <c r="A8" s="34"/>
      <c r="B8" s="16" t="s">
        <v>42</v>
      </c>
      <c r="C8" s="16">
        <v>9</v>
      </c>
      <c r="D8" s="19" t="s">
        <v>12</v>
      </c>
      <c r="E8" s="17">
        <v>1</v>
      </c>
      <c r="F8" s="28"/>
      <c r="G8" s="62" t="s">
        <v>54</v>
      </c>
      <c r="H8" s="38"/>
      <c r="I8" s="56"/>
      <c r="J8" s="39"/>
      <c r="K8" s="58">
        <f>IF(J8=0,"",IF(G8="TH vận hành xe","X.Sơn","A10-T4"))</f>
      </c>
      <c r="L8" s="38"/>
      <c r="M8" s="59">
        <f>IF(L8=0,"",IF(G8="TH vận hành xe","X.Sơn","A10-T4"))</f>
      </c>
      <c r="N8" s="41"/>
      <c r="O8" s="58">
        <f>IF(N8=0,"",IF(G8="TH vận hành xe","X.Sơn","A10-T4"))</f>
      </c>
      <c r="P8" s="42">
        <v>2</v>
      </c>
      <c r="Q8" s="59" t="s">
        <v>31</v>
      </c>
      <c r="R8" s="41"/>
      <c r="S8" s="58">
        <f aca="true" t="shared" si="2" ref="S8:S59">IF(R8=0,"",IF(R8=1,"Lỗi-TH","A10-T4"))</f>
      </c>
      <c r="T8" s="43"/>
      <c r="U8" s="56">
        <f t="shared" si="1"/>
      </c>
      <c r="V8" s="26" t="s">
        <v>40</v>
      </c>
      <c r="W8" s="18"/>
    </row>
    <row r="9" spans="1:23" s="30" customFormat="1" ht="30" customHeight="1">
      <c r="A9" s="34"/>
      <c r="B9" s="16" t="s">
        <v>42</v>
      </c>
      <c r="C9" s="16">
        <v>9</v>
      </c>
      <c r="D9" s="19" t="s">
        <v>12</v>
      </c>
      <c r="E9" s="17">
        <v>2</v>
      </c>
      <c r="F9" s="28"/>
      <c r="G9" s="62" t="s">
        <v>54</v>
      </c>
      <c r="H9" s="38">
        <v>1</v>
      </c>
      <c r="I9" s="59" t="str">
        <f t="shared" si="0"/>
        <v>A10-T4</v>
      </c>
      <c r="J9" s="39"/>
      <c r="K9" s="58">
        <f>IF(J9=0,"",IF(G9="TH vận hành xe","X.Sơn","A10-T4"))</f>
      </c>
      <c r="L9" s="40">
        <v>1</v>
      </c>
      <c r="M9" s="59" t="str">
        <f>IF(L9=0,"",IF(G9="TH vận hành xe","X.Sơn","A10-T4"))</f>
        <v>A10-T4</v>
      </c>
      <c r="N9" s="41"/>
      <c r="O9" s="58"/>
      <c r="P9" s="42"/>
      <c r="Q9" s="59">
        <f>IF(P9=0,"",IF(G9="TH vận hành xe","X.Sơn","A10-T4"))</f>
      </c>
      <c r="R9" s="41"/>
      <c r="S9" s="58">
        <f t="shared" si="2"/>
      </c>
      <c r="T9" s="43"/>
      <c r="U9" s="56">
        <f t="shared" si="1"/>
      </c>
      <c r="V9" s="57" t="s">
        <v>48</v>
      </c>
      <c r="W9" s="18"/>
    </row>
    <row r="10" spans="1:23" s="30" customFormat="1" ht="30" customHeight="1">
      <c r="A10" s="34"/>
      <c r="B10" s="16" t="s">
        <v>42</v>
      </c>
      <c r="C10" s="16">
        <v>9</v>
      </c>
      <c r="D10" s="19" t="s">
        <v>12</v>
      </c>
      <c r="E10" s="17">
        <v>2</v>
      </c>
      <c r="F10" s="28"/>
      <c r="G10" s="62" t="s">
        <v>54</v>
      </c>
      <c r="H10" s="38"/>
      <c r="I10" s="59"/>
      <c r="J10" s="39">
        <v>2</v>
      </c>
      <c r="K10" s="58" t="str">
        <f>IF(J10=0,"",IF(G10="TH vận hành xe","X.Sơn","A10-T4"))</f>
        <v>A10-T4</v>
      </c>
      <c r="L10" s="40">
        <v>2</v>
      </c>
      <c r="M10" s="59" t="str">
        <f>IF(L10=0,"",IF(G10="TH vận hành xe","X.Sơn","A10-T4"))</f>
        <v>A10-T4</v>
      </c>
      <c r="N10" s="41">
        <v>2</v>
      </c>
      <c r="O10" s="58" t="str">
        <f>IF(N10=0,"",IF(G10="TH vận hành xe","X.Sơn","A10-T4"))</f>
        <v>A10-T4</v>
      </c>
      <c r="P10" s="42">
        <v>2</v>
      </c>
      <c r="Q10" s="59" t="str">
        <f>IF(P10=0,"",IF(G10="TH vận hành xe","X.Sơn","A10-T4"))</f>
        <v>A10-T4</v>
      </c>
      <c r="R10" s="41"/>
      <c r="S10" s="58">
        <f t="shared" si="2"/>
      </c>
      <c r="T10" s="43"/>
      <c r="U10" s="56">
        <f t="shared" si="1"/>
      </c>
      <c r="V10" s="57" t="s">
        <v>48</v>
      </c>
      <c r="W10" s="18"/>
    </row>
    <row r="11" spans="1:23" s="61" customFormat="1" ht="30" customHeight="1">
      <c r="A11" s="55"/>
      <c r="B11" s="48" t="s">
        <v>47</v>
      </c>
      <c r="C11" s="48">
        <v>10</v>
      </c>
      <c r="D11" s="49" t="s">
        <v>12</v>
      </c>
      <c r="E11" s="50">
        <v>1</v>
      </c>
      <c r="F11" s="45"/>
      <c r="G11" s="62" t="s">
        <v>55</v>
      </c>
      <c r="H11" s="47">
        <v>1</v>
      </c>
      <c r="I11" s="56" t="str">
        <f t="shared" si="0"/>
        <v>A10-T4</v>
      </c>
      <c r="J11" s="78">
        <v>2</v>
      </c>
      <c r="K11" s="83" t="str">
        <f aca="true" t="shared" si="3" ref="K11:K16">IF(J11=0,"",IF(I11="TH vận hành xe","X.Sơn","A10-T4"))</f>
        <v>A10-T4</v>
      </c>
      <c r="L11" s="47">
        <v>2</v>
      </c>
      <c r="M11" s="56" t="str">
        <f aca="true" t="shared" si="4" ref="M11:M16">IF(L11=0,"",IF(K11="TH vận hành xe","X.Sơn","A10-T4"))</f>
        <v>A10-T4</v>
      </c>
      <c r="N11" s="76"/>
      <c r="O11" s="83">
        <f aca="true" t="shared" si="5" ref="O11:O16">IF(N11=0,"",IF(M11="TH vận hành xe","X.Sơn","A10-T4"))</f>
      </c>
      <c r="P11" s="46">
        <v>2</v>
      </c>
      <c r="Q11" s="56" t="str">
        <f aca="true" t="shared" si="6" ref="Q11:Q16">IF(P11=0,"",IF(O11="TH vận hành xe","X.Sơn","A10-T4"))</f>
        <v>A10-T4</v>
      </c>
      <c r="R11" s="75">
        <v>3</v>
      </c>
      <c r="S11" s="58" t="str">
        <f t="shared" si="2"/>
        <v>A10-T4</v>
      </c>
      <c r="T11" s="46"/>
      <c r="U11" s="56">
        <f t="shared" si="1"/>
      </c>
      <c r="V11" s="57" t="s">
        <v>32</v>
      </c>
      <c r="W11" s="53"/>
    </row>
    <row r="12" spans="1:23" s="61" customFormat="1" ht="30" customHeight="1">
      <c r="A12" s="55"/>
      <c r="B12" s="48" t="s">
        <v>47</v>
      </c>
      <c r="C12" s="48">
        <v>10</v>
      </c>
      <c r="D12" s="49" t="s">
        <v>12</v>
      </c>
      <c r="E12" s="50">
        <v>1</v>
      </c>
      <c r="F12" s="45"/>
      <c r="G12" s="62" t="s">
        <v>55</v>
      </c>
      <c r="H12" s="47">
        <v>2</v>
      </c>
      <c r="I12" s="56" t="str">
        <f>IF(H12=0,"",IF(G12="TH vận hành xe","X.Sơn","A10-T4"))</f>
        <v>A10-T4</v>
      </c>
      <c r="J12" s="78"/>
      <c r="K12" s="83">
        <f>IF(J12=0,"",IF(I12="TH vận hành xe","X.Sơn","A10-T4"))</f>
      </c>
      <c r="L12" s="46"/>
      <c r="M12" s="56">
        <f>IF(L12=0,"",IF(K12="TH vận hành xe","X.Sơn","A10-T4"))</f>
      </c>
      <c r="N12" s="76"/>
      <c r="O12" s="83">
        <f>IF(N12=0,"",IF(M12="TH vận hành xe","X.Sơn","A10-T4"))</f>
      </c>
      <c r="P12" s="37"/>
      <c r="Q12" s="56">
        <f>IF(P12=0,"",IF(O12="TH vận hành xe","X.Sơn","A10-T4"))</f>
      </c>
      <c r="R12" s="76"/>
      <c r="S12" s="58">
        <f t="shared" si="2"/>
      </c>
      <c r="T12" s="46"/>
      <c r="U12" s="56">
        <f>IF(T12=0,"",IF(S12="TH vận hành xe","X.Sơn","A10-T4"))</f>
      </c>
      <c r="V12" s="57" t="s">
        <v>32</v>
      </c>
      <c r="W12" s="53"/>
    </row>
    <row r="13" spans="1:23" s="30" customFormat="1" ht="30" customHeight="1">
      <c r="A13" s="55"/>
      <c r="B13" s="48" t="s">
        <v>47</v>
      </c>
      <c r="C13" s="48">
        <v>10</v>
      </c>
      <c r="D13" s="49" t="s">
        <v>12</v>
      </c>
      <c r="E13" s="50">
        <v>2</v>
      </c>
      <c r="F13" s="45"/>
      <c r="G13" s="62" t="s">
        <v>55</v>
      </c>
      <c r="H13" s="47"/>
      <c r="I13" s="56"/>
      <c r="J13" s="78"/>
      <c r="K13" s="83"/>
      <c r="L13" s="46">
        <v>1</v>
      </c>
      <c r="M13" s="56" t="str">
        <f t="shared" si="4"/>
        <v>A10-T4</v>
      </c>
      <c r="N13" s="76">
        <v>1</v>
      </c>
      <c r="O13" s="83" t="str">
        <f t="shared" si="5"/>
        <v>A10-T4</v>
      </c>
      <c r="P13" s="60">
        <v>1</v>
      </c>
      <c r="Q13" s="56" t="str">
        <f t="shared" si="6"/>
        <v>A10-T4</v>
      </c>
      <c r="R13" s="76">
        <v>2</v>
      </c>
      <c r="S13" s="58" t="str">
        <f t="shared" si="2"/>
        <v>A10-T4</v>
      </c>
      <c r="T13" s="46"/>
      <c r="U13" s="56">
        <f t="shared" si="1"/>
      </c>
      <c r="V13" s="57" t="s">
        <v>11</v>
      </c>
      <c r="W13" s="53"/>
    </row>
    <row r="14" spans="1:23" s="30" customFormat="1" ht="30" customHeight="1">
      <c r="A14" s="55"/>
      <c r="B14" s="48" t="s">
        <v>47</v>
      </c>
      <c r="C14" s="48">
        <v>10</v>
      </c>
      <c r="D14" s="49" t="s">
        <v>12</v>
      </c>
      <c r="E14" s="50">
        <v>2</v>
      </c>
      <c r="F14" s="45"/>
      <c r="G14" s="62" t="s">
        <v>55</v>
      </c>
      <c r="H14" s="47">
        <v>2</v>
      </c>
      <c r="I14" s="56" t="str">
        <f t="shared" si="0"/>
        <v>A10-T4</v>
      </c>
      <c r="J14" s="81"/>
      <c r="K14" s="83">
        <f t="shared" si="3"/>
      </c>
      <c r="L14" s="46"/>
      <c r="M14" s="56">
        <f t="shared" si="4"/>
      </c>
      <c r="N14" s="76"/>
      <c r="O14" s="83">
        <f t="shared" si="5"/>
      </c>
      <c r="P14" s="37"/>
      <c r="Q14" s="56">
        <f t="shared" si="6"/>
      </c>
      <c r="R14" s="76"/>
      <c r="S14" s="58">
        <f t="shared" si="2"/>
      </c>
      <c r="T14" s="46"/>
      <c r="U14" s="56">
        <f t="shared" si="1"/>
      </c>
      <c r="V14" s="57" t="s">
        <v>11</v>
      </c>
      <c r="W14" s="53"/>
    </row>
    <row r="15" spans="1:23" s="30" customFormat="1" ht="30" customHeight="1">
      <c r="A15" s="33"/>
      <c r="B15" s="48" t="s">
        <v>47</v>
      </c>
      <c r="C15" s="48">
        <v>10</v>
      </c>
      <c r="D15" s="49" t="s">
        <v>13</v>
      </c>
      <c r="E15" s="50">
        <v>1</v>
      </c>
      <c r="F15" s="45"/>
      <c r="G15" s="62" t="s">
        <v>55</v>
      </c>
      <c r="H15" s="46">
        <v>1</v>
      </c>
      <c r="I15" s="56" t="str">
        <f t="shared" si="0"/>
        <v>A10-T4</v>
      </c>
      <c r="J15" s="78"/>
      <c r="K15" s="83"/>
      <c r="L15" s="46">
        <v>2</v>
      </c>
      <c r="M15" s="56" t="str">
        <f t="shared" si="4"/>
        <v>A10-T4</v>
      </c>
      <c r="N15" s="75">
        <v>1</v>
      </c>
      <c r="O15" s="83" t="str">
        <f t="shared" si="5"/>
        <v>A10-T4</v>
      </c>
      <c r="P15" s="47"/>
      <c r="Q15" s="56"/>
      <c r="R15" s="76">
        <v>3</v>
      </c>
      <c r="S15" s="83" t="str">
        <f>IF(R15=0,"",IF(Q15="TH vận hành xe","X.Sơn","A10-T4"))</f>
        <v>A10-T4</v>
      </c>
      <c r="T15" s="46"/>
      <c r="U15" s="56">
        <f t="shared" si="1"/>
      </c>
      <c r="V15" s="26" t="s">
        <v>52</v>
      </c>
      <c r="W15" s="29"/>
    </row>
    <row r="16" spans="1:23" s="54" customFormat="1" ht="30" customHeight="1">
      <c r="A16" s="55"/>
      <c r="B16" s="48" t="s">
        <v>47</v>
      </c>
      <c r="C16" s="48">
        <v>10</v>
      </c>
      <c r="D16" s="49" t="s">
        <v>13</v>
      </c>
      <c r="E16" s="50">
        <v>1</v>
      </c>
      <c r="F16" s="45"/>
      <c r="G16" s="62" t="s">
        <v>55</v>
      </c>
      <c r="H16" s="47">
        <v>2</v>
      </c>
      <c r="I16" s="56" t="str">
        <f t="shared" si="0"/>
        <v>A10-T4</v>
      </c>
      <c r="J16" s="78"/>
      <c r="K16" s="83">
        <f t="shared" si="3"/>
      </c>
      <c r="L16" s="46"/>
      <c r="M16" s="56">
        <f t="shared" si="4"/>
      </c>
      <c r="N16" s="76"/>
      <c r="O16" s="83">
        <f t="shared" si="5"/>
      </c>
      <c r="P16" s="47"/>
      <c r="Q16" s="56">
        <f t="shared" si="6"/>
      </c>
      <c r="R16" s="76"/>
      <c r="S16" s="58">
        <f t="shared" si="2"/>
      </c>
      <c r="T16" s="46"/>
      <c r="U16" s="56">
        <f t="shared" si="1"/>
      </c>
      <c r="V16" s="26" t="s">
        <v>52</v>
      </c>
      <c r="W16" s="53"/>
    </row>
    <row r="17" spans="1:27" s="61" customFormat="1" ht="30" customHeight="1">
      <c r="A17" s="55"/>
      <c r="B17" s="48" t="s">
        <v>44</v>
      </c>
      <c r="C17" s="48">
        <v>18</v>
      </c>
      <c r="D17" s="49" t="s">
        <v>36</v>
      </c>
      <c r="E17" s="50">
        <v>3</v>
      </c>
      <c r="F17" s="45"/>
      <c r="G17" s="51" t="s">
        <v>50</v>
      </c>
      <c r="H17" s="47"/>
      <c r="I17" s="47"/>
      <c r="J17" s="78">
        <v>2</v>
      </c>
      <c r="K17" s="78" t="s">
        <v>27</v>
      </c>
      <c r="L17" s="46"/>
      <c r="M17" s="47"/>
      <c r="N17" s="76"/>
      <c r="O17" s="78"/>
      <c r="P17" s="47"/>
      <c r="Q17" s="47"/>
      <c r="R17" s="77"/>
      <c r="S17" s="58">
        <f t="shared" si="2"/>
      </c>
      <c r="T17" s="52"/>
      <c r="U17" s="56">
        <f t="shared" si="1"/>
      </c>
      <c r="V17" s="57" t="s">
        <v>35</v>
      </c>
      <c r="W17" s="53"/>
      <c r="AA17" s="61">
        <v>2</v>
      </c>
    </row>
    <row r="18" spans="1:23" s="30" customFormat="1" ht="30" customHeight="1">
      <c r="A18" s="55"/>
      <c r="B18" s="48" t="s">
        <v>47</v>
      </c>
      <c r="C18" s="48">
        <v>10</v>
      </c>
      <c r="D18" s="49" t="s">
        <v>13</v>
      </c>
      <c r="E18" s="50">
        <v>2</v>
      </c>
      <c r="F18" s="45"/>
      <c r="G18" s="62" t="s">
        <v>55</v>
      </c>
      <c r="H18" s="47"/>
      <c r="I18" s="56">
        <f>IF(H18=0,"",IF(G18="TH vận hành xe","X.Sơn","A10-T4"))</f>
      </c>
      <c r="J18" s="78">
        <v>1</v>
      </c>
      <c r="K18" s="83" t="str">
        <f>IF(J18=0,"",IF(I18="TH vận hành xe","X.Sơn","A10-T4"))</f>
        <v>A10-T4</v>
      </c>
      <c r="L18" s="46"/>
      <c r="M18" s="56">
        <f>IF(L18=0,"",IF(K18="TH vận hành xe","X.Sơn","A10-T4"))</f>
      </c>
      <c r="N18" s="81">
        <v>1</v>
      </c>
      <c r="O18" s="83" t="str">
        <f>IF(N18=0,"",IF(M18="TH vận hành xe","X.Sơn","A10-T4"))</f>
        <v>A10-T4</v>
      </c>
      <c r="P18" s="46"/>
      <c r="Q18" s="56">
        <f>IF(P18=0,"",IF(O18="TH vận hành xe","X.Sơn","A10-T4"))</f>
      </c>
      <c r="R18" s="76">
        <v>2</v>
      </c>
      <c r="S18" s="58" t="str">
        <f t="shared" si="2"/>
        <v>A10-T4</v>
      </c>
      <c r="T18" s="46"/>
      <c r="U18" s="56">
        <f t="shared" si="1"/>
      </c>
      <c r="V18" s="57" t="s">
        <v>46</v>
      </c>
      <c r="W18" s="53"/>
    </row>
    <row r="19" spans="1:23" s="30" customFormat="1" ht="30" customHeight="1">
      <c r="A19" s="55"/>
      <c r="B19" s="48" t="s">
        <v>47</v>
      </c>
      <c r="C19" s="48">
        <v>10</v>
      </c>
      <c r="D19" s="49" t="s">
        <v>13</v>
      </c>
      <c r="E19" s="50">
        <v>2</v>
      </c>
      <c r="F19" s="45"/>
      <c r="G19" s="62" t="s">
        <v>55</v>
      </c>
      <c r="H19" s="47"/>
      <c r="I19" s="56">
        <f>IF(H19=0,"",IF(G19="TH vận hành xe","X.Sơn","A10-T4"))</f>
      </c>
      <c r="J19" s="76">
        <v>2</v>
      </c>
      <c r="K19" s="83" t="str">
        <f>IF(J19=0,"",IF(I19="TH vận hành xe","X.Sơn","A10-T4"))</f>
        <v>A10-T4</v>
      </c>
      <c r="L19" s="46">
        <v>3</v>
      </c>
      <c r="M19" s="56" t="str">
        <f>IF(L19=0,"",IF(K19="TH vận hành xe","X.Sơn","A10-T4"))</f>
        <v>A10-T4</v>
      </c>
      <c r="N19" s="76"/>
      <c r="O19" s="83"/>
      <c r="P19" s="46">
        <v>3</v>
      </c>
      <c r="Q19" s="56" t="str">
        <f>IF(P19=0,"",IF(O19="TH vận hành xe","X.Sơn","A10-T4"))</f>
        <v>A10-T4</v>
      </c>
      <c r="R19" s="78"/>
      <c r="S19" s="58">
        <f t="shared" si="2"/>
      </c>
      <c r="T19" s="46"/>
      <c r="U19" s="56">
        <f t="shared" si="1"/>
      </c>
      <c r="V19" s="57" t="s">
        <v>46</v>
      </c>
      <c r="W19" s="53"/>
    </row>
    <row r="20" spans="1:23" s="54" customFormat="1" ht="30" customHeight="1">
      <c r="A20" s="55"/>
      <c r="B20" s="48" t="s">
        <v>47</v>
      </c>
      <c r="C20" s="48">
        <v>10</v>
      </c>
      <c r="D20" s="49" t="s">
        <v>13</v>
      </c>
      <c r="E20" s="50">
        <v>1</v>
      </c>
      <c r="F20" s="45"/>
      <c r="G20" s="62" t="s">
        <v>55</v>
      </c>
      <c r="H20" s="47"/>
      <c r="I20" s="56"/>
      <c r="J20" s="78">
        <v>3</v>
      </c>
      <c r="K20" s="83" t="str">
        <f>IF(J20=0,"",IF(I20="TH vận hành xe","X.Sơn","A10-T4"))</f>
        <v>A10-T4</v>
      </c>
      <c r="L20" s="46"/>
      <c r="M20" s="56"/>
      <c r="N20" s="76"/>
      <c r="O20" s="83"/>
      <c r="P20" s="46"/>
      <c r="Q20" s="56"/>
      <c r="R20" s="78"/>
      <c r="S20" s="58"/>
      <c r="T20" s="46"/>
      <c r="U20" s="56"/>
      <c r="V20" s="26" t="s">
        <v>53</v>
      </c>
      <c r="W20" s="53"/>
    </row>
    <row r="21" spans="1:23" s="54" customFormat="1" ht="30" customHeight="1">
      <c r="A21" s="55"/>
      <c r="B21" s="48" t="s">
        <v>47</v>
      </c>
      <c r="C21" s="48">
        <v>10</v>
      </c>
      <c r="D21" s="49" t="s">
        <v>14</v>
      </c>
      <c r="E21" s="50">
        <v>1</v>
      </c>
      <c r="F21" s="45"/>
      <c r="G21" s="62" t="s">
        <v>55</v>
      </c>
      <c r="H21" s="47"/>
      <c r="I21" s="56"/>
      <c r="J21" s="78"/>
      <c r="K21" s="83"/>
      <c r="L21" s="46"/>
      <c r="M21" s="56"/>
      <c r="N21" s="76">
        <v>2</v>
      </c>
      <c r="O21" s="83" t="str">
        <f>IF(N21=0,"",IF(M21="TH vận hành xe","X.Sơn","A10-T4"))</f>
        <v>A10-T4</v>
      </c>
      <c r="P21" s="46"/>
      <c r="Q21" s="56"/>
      <c r="R21" s="78"/>
      <c r="S21" s="58"/>
      <c r="T21" s="46"/>
      <c r="U21" s="56"/>
      <c r="V21" s="26" t="s">
        <v>52</v>
      </c>
      <c r="W21" s="53"/>
    </row>
    <row r="22" spans="1:23" s="30" customFormat="1" ht="30" customHeight="1">
      <c r="A22" s="33"/>
      <c r="B22" s="48" t="s">
        <v>47</v>
      </c>
      <c r="C22" s="48">
        <v>10</v>
      </c>
      <c r="D22" s="49" t="s">
        <v>14</v>
      </c>
      <c r="E22" s="50">
        <v>1</v>
      </c>
      <c r="F22" s="45"/>
      <c r="G22" s="62" t="s">
        <v>55</v>
      </c>
      <c r="H22" s="60"/>
      <c r="I22" s="56">
        <f>IF(H22=0,"",IF(G22="TH vận hành xe","X.Sơn","A10-T4"))</f>
      </c>
      <c r="J22" s="78">
        <v>2</v>
      </c>
      <c r="K22" s="83" t="str">
        <f>IF(J22=0,"",IF(I22="TH vận hành xe","X.Sơn","A10-T4"))</f>
        <v>A10-T4</v>
      </c>
      <c r="L22" s="46"/>
      <c r="M22" s="56">
        <f>IF(L22=0,"",IF(K22="TH vận hành xe","X.Sơn","A10-T4"))</f>
      </c>
      <c r="N22" s="76"/>
      <c r="O22" s="83">
        <f>IF(N22=0,"",IF(M22="TH vận hành xe","X.Sơn","A10-T4"))</f>
      </c>
      <c r="P22" s="46"/>
      <c r="Q22" s="56">
        <f>IF(P22=0,"",IF(O22="TH vận hành xe","X.Sơn","A10-T4"))</f>
      </c>
      <c r="R22" s="78"/>
      <c r="S22" s="58">
        <f t="shared" si="2"/>
      </c>
      <c r="T22" s="46"/>
      <c r="U22" s="56">
        <f t="shared" si="1"/>
      </c>
      <c r="V22" s="26" t="s">
        <v>53</v>
      </c>
      <c r="W22" s="29"/>
    </row>
    <row r="23" spans="1:23" s="30" customFormat="1" ht="30" customHeight="1">
      <c r="A23" s="33"/>
      <c r="B23" s="48" t="s">
        <v>47</v>
      </c>
      <c r="C23" s="48">
        <v>10</v>
      </c>
      <c r="D23" s="49" t="s">
        <v>14</v>
      </c>
      <c r="E23" s="50">
        <v>1</v>
      </c>
      <c r="F23" s="45"/>
      <c r="G23" s="62" t="s">
        <v>55</v>
      </c>
      <c r="H23" s="27">
        <v>3</v>
      </c>
      <c r="I23" s="56" t="str">
        <f>IF(H23=0,"",IF(G23="TH vận hành xe","X.Sơn","A10-T4"))</f>
        <v>A10-T4</v>
      </c>
      <c r="J23" s="78">
        <v>1</v>
      </c>
      <c r="K23" s="83" t="str">
        <f>IF(J23=0,"",IF(I23="TH vận hành xe","X.Sơn","A10-T4"))</f>
        <v>A10-T4</v>
      </c>
      <c r="L23" s="25">
        <v>3</v>
      </c>
      <c r="M23" s="56" t="str">
        <f>IF(L23=0,"",IF(K23="TH vận hành xe","X.Sơn","A10-T4"))</f>
        <v>A10-T4</v>
      </c>
      <c r="N23" s="78"/>
      <c r="O23" s="83">
        <f>IF(N23=0,"",IF(M23="TH vận hành xe","X.Sơn","A10-T4"))</f>
      </c>
      <c r="P23" s="35">
        <v>3</v>
      </c>
      <c r="Q23" s="56" t="str">
        <f>IF(P23=0,"",IF(O23="TH vận hành xe","X.Sơn","A10-T4"))</f>
        <v>A10-T4</v>
      </c>
      <c r="R23" s="78"/>
      <c r="S23" s="58">
        <f t="shared" si="2"/>
      </c>
      <c r="T23" s="46"/>
      <c r="U23" s="56">
        <f t="shared" si="1"/>
      </c>
      <c r="V23" s="26" t="s">
        <v>53</v>
      </c>
      <c r="W23" s="29"/>
    </row>
    <row r="24" spans="1:23" s="30" customFormat="1" ht="30" customHeight="1">
      <c r="A24" s="55"/>
      <c r="B24" s="48" t="s">
        <v>44</v>
      </c>
      <c r="C24" s="48">
        <v>18</v>
      </c>
      <c r="D24" s="49" t="s">
        <v>12</v>
      </c>
      <c r="E24" s="50">
        <v>2</v>
      </c>
      <c r="F24" s="45"/>
      <c r="G24" s="51" t="s">
        <v>45</v>
      </c>
      <c r="H24" s="47"/>
      <c r="I24" s="47" t="s">
        <v>49</v>
      </c>
      <c r="J24" s="78"/>
      <c r="K24" s="78" t="s">
        <v>49</v>
      </c>
      <c r="L24" s="46">
        <v>2</v>
      </c>
      <c r="M24" s="47" t="s">
        <v>27</v>
      </c>
      <c r="N24" s="76"/>
      <c r="O24" s="78" t="s">
        <v>49</v>
      </c>
      <c r="P24" s="46"/>
      <c r="Q24" s="47" t="s">
        <v>49</v>
      </c>
      <c r="R24" s="77"/>
      <c r="S24" s="58">
        <f t="shared" si="2"/>
      </c>
      <c r="T24" s="52"/>
      <c r="U24" s="56">
        <f aca="true" t="shared" si="7" ref="U24:U59">IF(T24=0,"",IF(S24="TH vận hành xe","X.Sơn","A10-T4"))</f>
      </c>
      <c r="V24" s="57" t="s">
        <v>34</v>
      </c>
      <c r="W24" s="53"/>
    </row>
    <row r="25" spans="1:23" s="30" customFormat="1" ht="30" customHeight="1">
      <c r="A25" s="55"/>
      <c r="B25" s="48" t="s">
        <v>44</v>
      </c>
      <c r="C25" s="48">
        <v>18</v>
      </c>
      <c r="D25" s="49" t="s">
        <v>12</v>
      </c>
      <c r="E25" s="50">
        <v>1</v>
      </c>
      <c r="F25" s="45"/>
      <c r="G25" s="51" t="s">
        <v>45</v>
      </c>
      <c r="H25" s="47"/>
      <c r="I25" s="47" t="s">
        <v>49</v>
      </c>
      <c r="J25" s="78"/>
      <c r="K25" s="78" t="s">
        <v>49</v>
      </c>
      <c r="L25" s="46">
        <v>2</v>
      </c>
      <c r="M25" s="47" t="s">
        <v>27</v>
      </c>
      <c r="N25" s="76"/>
      <c r="O25" s="78" t="s">
        <v>49</v>
      </c>
      <c r="P25" s="46"/>
      <c r="Q25" s="47" t="s">
        <v>49</v>
      </c>
      <c r="R25" s="79"/>
      <c r="S25" s="58">
        <f t="shared" si="2"/>
      </c>
      <c r="T25" s="52"/>
      <c r="U25" s="56">
        <f t="shared" si="7"/>
      </c>
      <c r="V25" s="57" t="s">
        <v>41</v>
      </c>
      <c r="W25" s="53"/>
    </row>
    <row r="26" spans="1:23" s="30" customFormat="1" ht="30" customHeight="1">
      <c r="A26" s="55"/>
      <c r="B26" s="48" t="s">
        <v>44</v>
      </c>
      <c r="C26" s="48">
        <v>18</v>
      </c>
      <c r="D26" s="49" t="s">
        <v>13</v>
      </c>
      <c r="E26" s="50">
        <v>4</v>
      </c>
      <c r="F26" s="45"/>
      <c r="G26" s="51" t="s">
        <v>45</v>
      </c>
      <c r="H26" s="47"/>
      <c r="I26" s="47"/>
      <c r="J26" s="78"/>
      <c r="K26" s="78"/>
      <c r="L26" s="46">
        <v>1</v>
      </c>
      <c r="M26" s="47" t="s">
        <v>27</v>
      </c>
      <c r="N26" s="76"/>
      <c r="O26" s="78"/>
      <c r="P26" s="46"/>
      <c r="Q26" s="47"/>
      <c r="R26" s="79"/>
      <c r="S26" s="58">
        <f t="shared" si="2"/>
      </c>
      <c r="T26" s="52"/>
      <c r="U26" s="56">
        <f t="shared" si="7"/>
      </c>
      <c r="V26" s="57" t="s">
        <v>34</v>
      </c>
      <c r="W26" s="53"/>
    </row>
    <row r="27" spans="1:23" s="63" customFormat="1" ht="30" customHeight="1">
      <c r="A27" s="34"/>
      <c r="B27" s="16" t="s">
        <v>44</v>
      </c>
      <c r="C27" s="16">
        <v>18</v>
      </c>
      <c r="D27" s="19" t="s">
        <v>12</v>
      </c>
      <c r="E27" s="17">
        <v>3</v>
      </c>
      <c r="F27" s="28"/>
      <c r="G27" s="62" t="s">
        <v>45</v>
      </c>
      <c r="H27" s="38"/>
      <c r="I27" s="38" t="s">
        <v>49</v>
      </c>
      <c r="J27" s="39"/>
      <c r="K27" s="39" t="s">
        <v>49</v>
      </c>
      <c r="L27" s="40">
        <v>2</v>
      </c>
      <c r="M27" s="38" t="s">
        <v>27</v>
      </c>
      <c r="N27" s="41"/>
      <c r="O27" s="39" t="s">
        <v>49</v>
      </c>
      <c r="P27" s="40"/>
      <c r="Q27" s="38" t="s">
        <v>49</v>
      </c>
      <c r="R27" s="80"/>
      <c r="S27" s="58">
        <f t="shared" si="2"/>
      </c>
      <c r="T27" s="43"/>
      <c r="U27" s="59">
        <f t="shared" si="7"/>
      </c>
      <c r="V27" s="26" t="s">
        <v>46</v>
      </c>
      <c r="W27" s="18"/>
    </row>
    <row r="28" spans="1:23" s="30" customFormat="1" ht="30" customHeight="1">
      <c r="A28" s="33"/>
      <c r="B28" s="48" t="s">
        <v>44</v>
      </c>
      <c r="C28" s="48">
        <v>18</v>
      </c>
      <c r="D28" s="49" t="s">
        <v>13</v>
      </c>
      <c r="E28" s="50">
        <v>1</v>
      </c>
      <c r="F28" s="45"/>
      <c r="G28" s="51" t="s">
        <v>45</v>
      </c>
      <c r="H28" s="27"/>
      <c r="I28" s="47" t="s">
        <v>49</v>
      </c>
      <c r="J28" s="78"/>
      <c r="K28" s="78" t="s">
        <v>49</v>
      </c>
      <c r="L28" s="46">
        <v>1</v>
      </c>
      <c r="M28" s="47" t="s">
        <v>27</v>
      </c>
      <c r="N28" s="76"/>
      <c r="O28" s="78" t="s">
        <v>49</v>
      </c>
      <c r="P28" s="46"/>
      <c r="Q28" s="47" t="s">
        <v>49</v>
      </c>
      <c r="R28" s="79"/>
      <c r="S28" s="58">
        <f t="shared" si="2"/>
      </c>
      <c r="T28" s="52"/>
      <c r="U28" s="56">
        <f t="shared" si="7"/>
      </c>
      <c r="V28" s="57" t="s">
        <v>38</v>
      </c>
      <c r="W28" s="29"/>
    </row>
    <row r="29" spans="1:23" s="30" customFormat="1" ht="30" customHeight="1">
      <c r="A29" s="55"/>
      <c r="B29" s="48" t="s">
        <v>44</v>
      </c>
      <c r="C29" s="48">
        <v>18</v>
      </c>
      <c r="D29" s="49" t="s">
        <v>13</v>
      </c>
      <c r="E29" s="50">
        <v>2</v>
      </c>
      <c r="F29" s="45"/>
      <c r="G29" s="51" t="s">
        <v>45</v>
      </c>
      <c r="H29" s="47"/>
      <c r="I29" s="47" t="s">
        <v>49</v>
      </c>
      <c r="J29" s="78"/>
      <c r="K29" s="78" t="s">
        <v>49</v>
      </c>
      <c r="L29" s="46">
        <v>1</v>
      </c>
      <c r="M29" s="47" t="s">
        <v>27</v>
      </c>
      <c r="N29" s="76"/>
      <c r="O29" s="78" t="s">
        <v>49</v>
      </c>
      <c r="P29" s="46"/>
      <c r="Q29" s="47" t="s">
        <v>49</v>
      </c>
      <c r="R29" s="79"/>
      <c r="S29" s="58">
        <f t="shared" si="2"/>
      </c>
      <c r="T29" s="52"/>
      <c r="U29" s="56">
        <f t="shared" si="7"/>
      </c>
      <c r="V29" s="57" t="s">
        <v>46</v>
      </c>
      <c r="W29" s="53"/>
    </row>
    <row r="30" spans="1:23" s="54" customFormat="1" ht="30" customHeight="1">
      <c r="A30" s="55"/>
      <c r="B30" s="48" t="s">
        <v>47</v>
      </c>
      <c r="C30" s="48">
        <v>10</v>
      </c>
      <c r="D30" s="49" t="s">
        <v>12</v>
      </c>
      <c r="E30" s="50">
        <v>2</v>
      </c>
      <c r="F30" s="45"/>
      <c r="G30" s="62" t="s">
        <v>55</v>
      </c>
      <c r="H30" s="47"/>
      <c r="I30" s="47"/>
      <c r="J30" s="78">
        <v>1</v>
      </c>
      <c r="K30" s="83" t="str">
        <f>IF(J30=0,"",IF(I30="TH vận hành xe","X.Sơn","A10-T4"))</f>
        <v>A10-T4</v>
      </c>
      <c r="L30" s="46"/>
      <c r="M30" s="47"/>
      <c r="N30" s="76"/>
      <c r="O30" s="78"/>
      <c r="P30" s="46"/>
      <c r="Q30" s="47"/>
      <c r="R30" s="79"/>
      <c r="S30" s="58"/>
      <c r="T30" s="52"/>
      <c r="U30" s="56"/>
      <c r="V30" s="57" t="s">
        <v>15</v>
      </c>
      <c r="W30" s="53"/>
    </row>
    <row r="31" spans="1:23" s="30" customFormat="1" ht="30" customHeight="1">
      <c r="A31" s="55"/>
      <c r="B31" s="48" t="s">
        <v>44</v>
      </c>
      <c r="C31" s="48">
        <v>18</v>
      </c>
      <c r="D31" s="49" t="s">
        <v>13</v>
      </c>
      <c r="E31" s="50">
        <v>3</v>
      </c>
      <c r="F31" s="45"/>
      <c r="G31" s="51" t="s">
        <v>45</v>
      </c>
      <c r="H31" s="47"/>
      <c r="I31" s="47"/>
      <c r="J31" s="78"/>
      <c r="K31" s="78"/>
      <c r="L31" s="46">
        <v>2</v>
      </c>
      <c r="M31" s="47" t="s">
        <v>27</v>
      </c>
      <c r="N31" s="76"/>
      <c r="O31" s="78"/>
      <c r="P31" s="46"/>
      <c r="Q31" s="47"/>
      <c r="R31" s="79"/>
      <c r="S31" s="58">
        <f t="shared" si="2"/>
      </c>
      <c r="T31" s="52"/>
      <c r="U31" s="56">
        <f t="shared" si="7"/>
      </c>
      <c r="V31" s="57" t="s">
        <v>11</v>
      </c>
      <c r="W31" s="53"/>
    </row>
    <row r="32" spans="1:23" s="30" customFormat="1" ht="30" customHeight="1">
      <c r="A32" s="55"/>
      <c r="B32" s="48" t="s">
        <v>47</v>
      </c>
      <c r="C32" s="48">
        <v>10</v>
      </c>
      <c r="D32" s="49" t="s">
        <v>14</v>
      </c>
      <c r="E32" s="50">
        <v>2</v>
      </c>
      <c r="F32" s="45"/>
      <c r="G32" s="62" t="s">
        <v>55</v>
      </c>
      <c r="H32" s="47">
        <v>1</v>
      </c>
      <c r="I32" s="56" t="str">
        <f>IF(H32=0,"",IF(G32="TH vận hành xe","X.Sơn","A10-T4"))</f>
        <v>A10-T4</v>
      </c>
      <c r="J32" s="78">
        <v>1</v>
      </c>
      <c r="K32" s="83" t="str">
        <f>IF(J32=0,"",IF(I32="TH vận hành xe","X.Sơn","A10-T4"))</f>
        <v>A10-T4</v>
      </c>
      <c r="L32" s="46"/>
      <c r="M32" s="56">
        <f>IF(L32=0,"",IF(K32="TH vận hành xe","X.Sơn","A10-T4"))</f>
      </c>
      <c r="N32" s="76">
        <v>1</v>
      </c>
      <c r="O32" s="83" t="str">
        <f>IF(N32=0,"",IF(M32="TH vận hành xe","X.Sơn","A10-T4"))</f>
        <v>A10-T4</v>
      </c>
      <c r="P32" s="46">
        <v>1</v>
      </c>
      <c r="Q32" s="56" t="str">
        <f>IF(P32=0,"",IF(O32="TH vận hành xe","X.Sơn","A10-T4"))</f>
        <v>A10-T4</v>
      </c>
      <c r="R32" s="81">
        <v>2</v>
      </c>
      <c r="S32" s="58" t="str">
        <f t="shared" si="2"/>
        <v>A10-T4</v>
      </c>
      <c r="T32" s="46"/>
      <c r="U32" s="56">
        <f t="shared" si="7"/>
      </c>
      <c r="V32" s="57" t="s">
        <v>34</v>
      </c>
      <c r="W32" s="53"/>
    </row>
    <row r="33" spans="1:23" s="30" customFormat="1" ht="30" customHeight="1">
      <c r="A33" s="55"/>
      <c r="B33" s="48" t="s">
        <v>44</v>
      </c>
      <c r="C33" s="48">
        <v>18</v>
      </c>
      <c r="D33" s="49" t="s">
        <v>14</v>
      </c>
      <c r="E33" s="50">
        <v>1</v>
      </c>
      <c r="F33" s="45"/>
      <c r="G33" s="51" t="s">
        <v>45</v>
      </c>
      <c r="H33" s="47"/>
      <c r="I33" s="47" t="s">
        <v>49</v>
      </c>
      <c r="J33" s="78"/>
      <c r="K33" s="78"/>
      <c r="L33" s="46"/>
      <c r="M33" s="47" t="s">
        <v>49</v>
      </c>
      <c r="N33" s="76"/>
      <c r="O33" s="78" t="s">
        <v>49</v>
      </c>
      <c r="P33" s="46">
        <v>1</v>
      </c>
      <c r="Q33" s="47" t="s">
        <v>27</v>
      </c>
      <c r="R33" s="79"/>
      <c r="S33" s="58">
        <f t="shared" si="2"/>
      </c>
      <c r="T33" s="52"/>
      <c r="U33" s="56">
        <f t="shared" si="7"/>
      </c>
      <c r="V33" s="57" t="s">
        <v>48</v>
      </c>
      <c r="W33" s="53"/>
    </row>
    <row r="34" spans="1:23" s="30" customFormat="1" ht="30" customHeight="1">
      <c r="A34" s="33"/>
      <c r="B34" s="48" t="s">
        <v>44</v>
      </c>
      <c r="C34" s="48">
        <v>18</v>
      </c>
      <c r="D34" s="49" t="s">
        <v>14</v>
      </c>
      <c r="E34" s="50">
        <v>2</v>
      </c>
      <c r="F34" s="45"/>
      <c r="G34" s="51" t="s">
        <v>45</v>
      </c>
      <c r="H34" s="47"/>
      <c r="I34" s="47" t="s">
        <v>49</v>
      </c>
      <c r="J34" s="78"/>
      <c r="K34" s="78"/>
      <c r="L34" s="46"/>
      <c r="M34" s="47" t="s">
        <v>49</v>
      </c>
      <c r="N34" s="76"/>
      <c r="O34" s="78" t="s">
        <v>49</v>
      </c>
      <c r="P34" s="46">
        <v>1</v>
      </c>
      <c r="Q34" s="47" t="s">
        <v>27</v>
      </c>
      <c r="R34" s="79"/>
      <c r="S34" s="58">
        <f t="shared" si="2"/>
      </c>
      <c r="T34" s="52"/>
      <c r="U34" s="56">
        <f t="shared" si="7"/>
      </c>
      <c r="V34" s="57" t="s">
        <v>46</v>
      </c>
      <c r="W34" s="29"/>
    </row>
    <row r="35" spans="1:23" s="30" customFormat="1" ht="30" customHeight="1">
      <c r="A35" s="33"/>
      <c r="B35" s="48" t="s">
        <v>44</v>
      </c>
      <c r="C35" s="48">
        <v>18</v>
      </c>
      <c r="D35" s="49" t="s">
        <v>36</v>
      </c>
      <c r="E35" s="50">
        <v>1</v>
      </c>
      <c r="F35" s="45"/>
      <c r="G35" s="51" t="s">
        <v>45</v>
      </c>
      <c r="H35" s="47"/>
      <c r="I35" s="47"/>
      <c r="J35" s="78"/>
      <c r="K35" s="78"/>
      <c r="L35" s="46"/>
      <c r="M35" s="47"/>
      <c r="N35" s="76"/>
      <c r="O35" s="78"/>
      <c r="P35" s="46">
        <v>2</v>
      </c>
      <c r="Q35" s="47" t="s">
        <v>27</v>
      </c>
      <c r="R35" s="79"/>
      <c r="S35" s="58">
        <f t="shared" si="2"/>
      </c>
      <c r="T35" s="52"/>
      <c r="U35" s="56">
        <f t="shared" si="7"/>
      </c>
      <c r="V35" s="57" t="s">
        <v>39</v>
      </c>
      <c r="W35" s="29"/>
    </row>
    <row r="36" spans="1:23" s="30" customFormat="1" ht="30" customHeight="1">
      <c r="A36" s="55"/>
      <c r="B36" s="48" t="s">
        <v>44</v>
      </c>
      <c r="C36" s="48">
        <v>18</v>
      </c>
      <c r="D36" s="49" t="s">
        <v>36</v>
      </c>
      <c r="E36" s="50">
        <v>2</v>
      </c>
      <c r="F36" s="45"/>
      <c r="G36" s="51" t="s">
        <v>45</v>
      </c>
      <c r="H36" s="47"/>
      <c r="I36" s="47"/>
      <c r="J36" s="78"/>
      <c r="K36" s="78"/>
      <c r="L36" s="46"/>
      <c r="M36" s="47"/>
      <c r="N36" s="76"/>
      <c r="O36" s="78"/>
      <c r="P36" s="46">
        <v>2</v>
      </c>
      <c r="Q36" s="47" t="s">
        <v>27</v>
      </c>
      <c r="R36" s="79"/>
      <c r="S36" s="58">
        <f t="shared" si="2"/>
      </c>
      <c r="T36" s="52"/>
      <c r="U36" s="56">
        <f t="shared" si="7"/>
      </c>
      <c r="V36" s="57" t="s">
        <v>46</v>
      </c>
      <c r="W36" s="53"/>
    </row>
    <row r="37" spans="1:23" s="30" customFormat="1" ht="30" customHeight="1">
      <c r="A37" s="34"/>
      <c r="B37" s="48" t="s">
        <v>44</v>
      </c>
      <c r="C37" s="48">
        <v>18</v>
      </c>
      <c r="D37" s="49" t="s">
        <v>36</v>
      </c>
      <c r="E37" s="50">
        <v>3</v>
      </c>
      <c r="F37" s="45"/>
      <c r="G37" s="51" t="s">
        <v>45</v>
      </c>
      <c r="H37" s="47"/>
      <c r="I37" s="47"/>
      <c r="J37" s="78"/>
      <c r="K37" s="78"/>
      <c r="L37" s="46"/>
      <c r="M37" s="47"/>
      <c r="N37" s="76"/>
      <c r="O37" s="78"/>
      <c r="P37" s="46">
        <v>1</v>
      </c>
      <c r="Q37" s="47" t="s">
        <v>27</v>
      </c>
      <c r="R37" s="79"/>
      <c r="S37" s="58">
        <f t="shared" si="2"/>
      </c>
      <c r="T37" s="52"/>
      <c r="U37" s="56">
        <f t="shared" si="7"/>
      </c>
      <c r="V37" s="44" t="s">
        <v>32</v>
      </c>
      <c r="W37" s="18"/>
    </row>
    <row r="38" spans="1:23" s="30" customFormat="1" ht="30" customHeight="1">
      <c r="A38" s="55"/>
      <c r="B38" s="48" t="s">
        <v>44</v>
      </c>
      <c r="C38" s="48">
        <v>18</v>
      </c>
      <c r="D38" s="49" t="s">
        <v>43</v>
      </c>
      <c r="E38" s="50">
        <v>1</v>
      </c>
      <c r="F38" s="45"/>
      <c r="G38" s="51" t="s">
        <v>45</v>
      </c>
      <c r="H38" s="47"/>
      <c r="I38" s="47"/>
      <c r="J38" s="78"/>
      <c r="K38" s="78"/>
      <c r="L38" s="46">
        <v>1</v>
      </c>
      <c r="M38" s="47" t="s">
        <v>27</v>
      </c>
      <c r="N38" s="76"/>
      <c r="O38" s="78"/>
      <c r="P38" s="46"/>
      <c r="Q38" s="47"/>
      <c r="R38" s="79"/>
      <c r="S38" s="58">
        <f t="shared" si="2"/>
      </c>
      <c r="T38" s="52"/>
      <c r="U38" s="56">
        <f t="shared" si="7"/>
      </c>
      <c r="V38" s="57" t="s">
        <v>41</v>
      </c>
      <c r="W38" s="53"/>
    </row>
    <row r="39" spans="1:23" s="30" customFormat="1" ht="30" customHeight="1">
      <c r="A39" s="55"/>
      <c r="B39" s="48" t="s">
        <v>44</v>
      </c>
      <c r="C39" s="48">
        <v>18</v>
      </c>
      <c r="D39" s="49" t="s">
        <v>43</v>
      </c>
      <c r="E39" s="50">
        <v>2</v>
      </c>
      <c r="F39" s="45"/>
      <c r="G39" s="51" t="s">
        <v>45</v>
      </c>
      <c r="H39" s="47"/>
      <c r="I39" s="47"/>
      <c r="J39" s="78"/>
      <c r="K39" s="78"/>
      <c r="L39" s="46">
        <v>1</v>
      </c>
      <c r="M39" s="47" t="s">
        <v>27</v>
      </c>
      <c r="N39" s="76"/>
      <c r="O39" s="78"/>
      <c r="P39" s="46"/>
      <c r="Q39" s="47">
        <f>IF(P39=0,"",IF($G39="TH vận hành xe","X.Sơn","A10-T4"))</f>
      </c>
      <c r="R39" s="79"/>
      <c r="S39" s="58">
        <f t="shared" si="2"/>
      </c>
      <c r="T39" s="52"/>
      <c r="U39" s="56">
        <f t="shared" si="7"/>
      </c>
      <c r="V39" s="57" t="s">
        <v>32</v>
      </c>
      <c r="W39" s="53"/>
    </row>
    <row r="40" spans="1:23" s="30" customFormat="1" ht="30" customHeight="1">
      <c r="A40" s="55"/>
      <c r="B40" s="48" t="s">
        <v>44</v>
      </c>
      <c r="C40" s="48">
        <v>18</v>
      </c>
      <c r="D40" s="49" t="s">
        <v>43</v>
      </c>
      <c r="E40" s="50">
        <v>3</v>
      </c>
      <c r="F40" s="45"/>
      <c r="G40" s="51" t="s">
        <v>45</v>
      </c>
      <c r="H40" s="47"/>
      <c r="I40" s="47"/>
      <c r="J40" s="78"/>
      <c r="K40" s="78"/>
      <c r="L40" s="46">
        <v>3</v>
      </c>
      <c r="M40" s="47" t="s">
        <v>27</v>
      </c>
      <c r="N40" s="76"/>
      <c r="O40" s="78"/>
      <c r="P40" s="46"/>
      <c r="Q40" s="47">
        <f>IF(P40=0,"",IF($G40="TH vận hành xe","X.Sơn","A10-T4"))</f>
      </c>
      <c r="R40" s="79"/>
      <c r="S40" s="58">
        <f t="shared" si="2"/>
      </c>
      <c r="T40" s="52"/>
      <c r="U40" s="56">
        <f t="shared" si="7"/>
      </c>
      <c r="V40" s="57" t="s">
        <v>48</v>
      </c>
      <c r="W40" s="53"/>
    </row>
    <row r="41" spans="1:23" s="63" customFormat="1" ht="30" customHeight="1">
      <c r="A41" s="34"/>
      <c r="B41" s="16" t="s">
        <v>44</v>
      </c>
      <c r="C41" s="16">
        <v>18</v>
      </c>
      <c r="D41" s="19" t="s">
        <v>12</v>
      </c>
      <c r="E41" s="17">
        <v>1</v>
      </c>
      <c r="F41" s="28"/>
      <c r="G41" s="62" t="s">
        <v>50</v>
      </c>
      <c r="H41" s="38"/>
      <c r="I41" s="38" t="s">
        <v>49</v>
      </c>
      <c r="J41" s="39"/>
      <c r="K41" s="39" t="s">
        <v>49</v>
      </c>
      <c r="L41" s="40"/>
      <c r="M41" s="38" t="s">
        <v>49</v>
      </c>
      <c r="N41" s="41"/>
      <c r="O41" s="39" t="s">
        <v>49</v>
      </c>
      <c r="P41" s="40">
        <v>2</v>
      </c>
      <c r="Q41" s="38" t="s">
        <v>27</v>
      </c>
      <c r="R41" s="80"/>
      <c r="S41" s="58">
        <f t="shared" si="2"/>
      </c>
      <c r="T41" s="43"/>
      <c r="U41" s="59">
        <f t="shared" si="7"/>
      </c>
      <c r="V41" s="26" t="s">
        <v>15</v>
      </c>
      <c r="W41" s="18"/>
    </row>
    <row r="42" spans="1:23" s="30" customFormat="1" ht="30" customHeight="1">
      <c r="A42" s="55"/>
      <c r="B42" s="48" t="s">
        <v>44</v>
      </c>
      <c r="C42" s="48">
        <v>18</v>
      </c>
      <c r="D42" s="49" t="s">
        <v>12</v>
      </c>
      <c r="E42" s="50">
        <v>2</v>
      </c>
      <c r="F42" s="45"/>
      <c r="G42" s="51" t="s">
        <v>50</v>
      </c>
      <c r="H42" s="47"/>
      <c r="I42" s="47" t="s">
        <v>49</v>
      </c>
      <c r="J42" s="78"/>
      <c r="K42" s="78" t="s">
        <v>49</v>
      </c>
      <c r="L42" s="46"/>
      <c r="M42" s="47" t="s">
        <v>49</v>
      </c>
      <c r="N42" s="76"/>
      <c r="O42" s="78" t="s">
        <v>49</v>
      </c>
      <c r="P42" s="46">
        <v>1</v>
      </c>
      <c r="Q42" s="47" t="s">
        <v>27</v>
      </c>
      <c r="R42" s="79"/>
      <c r="S42" s="58">
        <f t="shared" si="2"/>
      </c>
      <c r="T42" s="52"/>
      <c r="U42" s="56">
        <f t="shared" si="7"/>
      </c>
      <c r="V42" s="57" t="s">
        <v>33</v>
      </c>
      <c r="W42" s="53"/>
    </row>
    <row r="43" spans="1:23" s="54" customFormat="1" ht="30" customHeight="1">
      <c r="A43" s="55"/>
      <c r="B43" s="48" t="s">
        <v>44</v>
      </c>
      <c r="C43" s="48">
        <v>18</v>
      </c>
      <c r="D43" s="49" t="s">
        <v>12</v>
      </c>
      <c r="E43" s="50">
        <v>3</v>
      </c>
      <c r="F43" s="45"/>
      <c r="G43" s="51" t="s">
        <v>50</v>
      </c>
      <c r="H43" s="47"/>
      <c r="I43" s="47" t="s">
        <v>49</v>
      </c>
      <c r="J43" s="78"/>
      <c r="K43" s="78" t="s">
        <v>49</v>
      </c>
      <c r="L43" s="46"/>
      <c r="M43" s="47" t="s">
        <v>49</v>
      </c>
      <c r="N43" s="76"/>
      <c r="O43" s="78" t="s">
        <v>49</v>
      </c>
      <c r="P43" s="46">
        <v>2</v>
      </c>
      <c r="Q43" s="47" t="s">
        <v>27</v>
      </c>
      <c r="R43" s="79"/>
      <c r="S43" s="58">
        <f t="shared" si="2"/>
      </c>
      <c r="T43" s="52"/>
      <c r="U43" s="56">
        <f t="shared" si="7"/>
      </c>
      <c r="V43" s="57" t="s">
        <v>11</v>
      </c>
      <c r="W43" s="53"/>
    </row>
    <row r="44" spans="1:23" s="61" customFormat="1" ht="30" customHeight="1">
      <c r="A44" s="55"/>
      <c r="B44" s="48" t="s">
        <v>44</v>
      </c>
      <c r="C44" s="48">
        <v>18</v>
      </c>
      <c r="D44" s="49" t="s">
        <v>13</v>
      </c>
      <c r="E44" s="50">
        <v>1</v>
      </c>
      <c r="F44" s="45"/>
      <c r="G44" s="51" t="s">
        <v>50</v>
      </c>
      <c r="H44" s="47"/>
      <c r="I44" s="47" t="s">
        <v>49</v>
      </c>
      <c r="J44" s="78"/>
      <c r="K44" s="78"/>
      <c r="L44" s="46"/>
      <c r="M44" s="47" t="s">
        <v>49</v>
      </c>
      <c r="N44" s="76"/>
      <c r="O44" s="78" t="s">
        <v>49</v>
      </c>
      <c r="P44" s="46">
        <v>3</v>
      </c>
      <c r="Q44" s="47" t="s">
        <v>27</v>
      </c>
      <c r="R44" s="79"/>
      <c r="S44" s="58">
        <f t="shared" si="2"/>
      </c>
      <c r="T44" s="52"/>
      <c r="U44" s="56">
        <f t="shared" si="7"/>
      </c>
      <c r="V44" s="57" t="s">
        <v>11</v>
      </c>
      <c r="W44" s="53"/>
    </row>
    <row r="45" spans="1:23" s="54" customFormat="1" ht="30" customHeight="1">
      <c r="A45" s="55"/>
      <c r="B45" s="48" t="s">
        <v>44</v>
      </c>
      <c r="C45" s="48">
        <v>18</v>
      </c>
      <c r="D45" s="49" t="s">
        <v>13</v>
      </c>
      <c r="E45" s="50">
        <v>2</v>
      </c>
      <c r="F45" s="45"/>
      <c r="G45" s="51" t="s">
        <v>50</v>
      </c>
      <c r="H45" s="47"/>
      <c r="I45" s="47" t="s">
        <v>49</v>
      </c>
      <c r="J45" s="78"/>
      <c r="K45" s="78"/>
      <c r="L45" s="46"/>
      <c r="M45" s="47" t="s">
        <v>49</v>
      </c>
      <c r="N45" s="76"/>
      <c r="O45" s="78" t="s">
        <v>49</v>
      </c>
      <c r="P45" s="46">
        <v>1</v>
      </c>
      <c r="Q45" s="47" t="s">
        <v>27</v>
      </c>
      <c r="R45" s="79"/>
      <c r="S45" s="58">
        <f t="shared" si="2"/>
      </c>
      <c r="T45" s="52"/>
      <c r="U45" s="56">
        <f t="shared" si="7"/>
      </c>
      <c r="V45" s="57" t="s">
        <v>39</v>
      </c>
      <c r="W45" s="53"/>
    </row>
    <row r="46" spans="1:23" s="54" customFormat="1" ht="30" customHeight="1">
      <c r="A46" s="55"/>
      <c r="B46" s="48" t="s">
        <v>44</v>
      </c>
      <c r="C46" s="48">
        <v>18</v>
      </c>
      <c r="D46" s="49" t="s">
        <v>13</v>
      </c>
      <c r="E46" s="50">
        <v>4</v>
      </c>
      <c r="F46" s="45"/>
      <c r="G46" s="51" t="s">
        <v>50</v>
      </c>
      <c r="H46" s="47"/>
      <c r="I46" s="47"/>
      <c r="J46" s="78"/>
      <c r="K46" s="78"/>
      <c r="L46" s="46"/>
      <c r="M46" s="47"/>
      <c r="N46" s="76"/>
      <c r="O46" s="78"/>
      <c r="P46" s="46">
        <v>1</v>
      </c>
      <c r="Q46" s="47" t="s">
        <v>27</v>
      </c>
      <c r="R46" s="77"/>
      <c r="S46" s="58">
        <f t="shared" si="2"/>
      </c>
      <c r="T46" s="52"/>
      <c r="U46" s="56">
        <f t="shared" si="7"/>
      </c>
      <c r="V46" s="57" t="s">
        <v>37</v>
      </c>
      <c r="W46" s="53"/>
    </row>
    <row r="47" spans="1:23" s="54" customFormat="1" ht="30" customHeight="1">
      <c r="A47" s="55"/>
      <c r="B47" s="48" t="s">
        <v>44</v>
      </c>
      <c r="C47" s="48">
        <v>18</v>
      </c>
      <c r="D47" s="49" t="s">
        <v>14</v>
      </c>
      <c r="E47" s="50">
        <v>1</v>
      </c>
      <c r="F47" s="45"/>
      <c r="G47" s="51" t="s">
        <v>50</v>
      </c>
      <c r="H47" s="47"/>
      <c r="I47" s="47" t="s">
        <v>49</v>
      </c>
      <c r="J47" s="78">
        <v>1</v>
      </c>
      <c r="K47" s="78" t="s">
        <v>27</v>
      </c>
      <c r="L47" s="46"/>
      <c r="M47" s="47" t="s">
        <v>49</v>
      </c>
      <c r="N47" s="76"/>
      <c r="O47" s="78" t="s">
        <v>49</v>
      </c>
      <c r="P47" s="46"/>
      <c r="Q47" s="47" t="s">
        <v>49</v>
      </c>
      <c r="R47" s="77"/>
      <c r="S47" s="58">
        <f t="shared" si="2"/>
      </c>
      <c r="T47" s="52"/>
      <c r="U47" s="56">
        <f t="shared" si="7"/>
      </c>
      <c r="V47" s="57" t="s">
        <v>51</v>
      </c>
      <c r="W47" s="53"/>
    </row>
    <row r="48" spans="1:23" s="54" customFormat="1" ht="30" customHeight="1">
      <c r="A48" s="55"/>
      <c r="B48" s="48" t="s">
        <v>44</v>
      </c>
      <c r="C48" s="48">
        <v>18</v>
      </c>
      <c r="D48" s="49" t="s">
        <v>14</v>
      </c>
      <c r="E48" s="50">
        <v>2</v>
      </c>
      <c r="F48" s="45"/>
      <c r="G48" s="51" t="s">
        <v>50</v>
      </c>
      <c r="H48" s="47"/>
      <c r="I48" s="47" t="s">
        <v>49</v>
      </c>
      <c r="J48" s="78">
        <v>1</v>
      </c>
      <c r="K48" s="78" t="s">
        <v>27</v>
      </c>
      <c r="L48" s="46"/>
      <c r="M48" s="47" t="s">
        <v>49</v>
      </c>
      <c r="N48" s="76"/>
      <c r="O48" s="78" t="s">
        <v>49</v>
      </c>
      <c r="P48" s="46"/>
      <c r="Q48" s="47" t="s">
        <v>49</v>
      </c>
      <c r="R48" s="77"/>
      <c r="S48" s="58">
        <f t="shared" si="2"/>
      </c>
      <c r="T48" s="52"/>
      <c r="U48" s="56">
        <f t="shared" si="7"/>
      </c>
      <c r="V48" s="57" t="s">
        <v>48</v>
      </c>
      <c r="W48" s="53"/>
    </row>
    <row r="49" spans="1:23" s="54" customFormat="1" ht="30" customHeight="1">
      <c r="A49" s="55"/>
      <c r="B49" s="48" t="s">
        <v>44</v>
      </c>
      <c r="C49" s="48">
        <v>18</v>
      </c>
      <c r="D49" s="49" t="s">
        <v>14</v>
      </c>
      <c r="E49" s="50">
        <v>3</v>
      </c>
      <c r="F49" s="45"/>
      <c r="G49" s="51" t="s">
        <v>50</v>
      </c>
      <c r="H49" s="47"/>
      <c r="I49" s="47"/>
      <c r="J49" s="78">
        <v>1</v>
      </c>
      <c r="K49" s="78" t="s">
        <v>27</v>
      </c>
      <c r="L49" s="47"/>
      <c r="M49" s="47"/>
      <c r="N49" s="76"/>
      <c r="O49" s="78"/>
      <c r="P49" s="46"/>
      <c r="Q49" s="47"/>
      <c r="R49" s="77"/>
      <c r="S49" s="58">
        <f t="shared" si="2"/>
      </c>
      <c r="T49" s="52"/>
      <c r="U49" s="56">
        <f t="shared" si="7"/>
      </c>
      <c r="V49" s="57" t="s">
        <v>41</v>
      </c>
      <c r="W49" s="53"/>
    </row>
    <row r="50" spans="1:23" s="54" customFormat="1" ht="30" customHeight="1">
      <c r="A50" s="55"/>
      <c r="B50" s="48" t="s">
        <v>44</v>
      </c>
      <c r="C50" s="48">
        <v>18</v>
      </c>
      <c r="D50" s="49" t="s">
        <v>36</v>
      </c>
      <c r="E50" s="50">
        <v>1</v>
      </c>
      <c r="F50" s="45"/>
      <c r="G50" s="51" t="s">
        <v>50</v>
      </c>
      <c r="H50" s="47"/>
      <c r="I50" s="47"/>
      <c r="J50" s="78">
        <v>2</v>
      </c>
      <c r="K50" s="78" t="s">
        <v>27</v>
      </c>
      <c r="L50" s="47"/>
      <c r="M50" s="47"/>
      <c r="N50" s="76"/>
      <c r="O50" s="78"/>
      <c r="P50" s="46"/>
      <c r="Q50" s="47"/>
      <c r="R50" s="77"/>
      <c r="S50" s="58">
        <f t="shared" si="2"/>
      </c>
      <c r="T50" s="52"/>
      <c r="U50" s="56">
        <f t="shared" si="7"/>
      </c>
      <c r="V50" s="57" t="s">
        <v>51</v>
      </c>
      <c r="W50" s="53"/>
    </row>
    <row r="51" spans="1:23" s="54" customFormat="1" ht="30" customHeight="1">
      <c r="A51" s="55"/>
      <c r="B51" s="48" t="s">
        <v>44</v>
      </c>
      <c r="C51" s="48">
        <v>18</v>
      </c>
      <c r="D51" s="49" t="s">
        <v>36</v>
      </c>
      <c r="E51" s="50">
        <v>2</v>
      </c>
      <c r="F51" s="45"/>
      <c r="G51" s="51" t="s">
        <v>50</v>
      </c>
      <c r="H51" s="47"/>
      <c r="I51" s="47"/>
      <c r="J51" s="78">
        <v>2</v>
      </c>
      <c r="K51" s="78" t="s">
        <v>27</v>
      </c>
      <c r="L51" s="46"/>
      <c r="M51" s="47"/>
      <c r="N51" s="76"/>
      <c r="O51" s="78"/>
      <c r="P51" s="46"/>
      <c r="Q51" s="47"/>
      <c r="R51" s="77"/>
      <c r="S51" s="58">
        <f t="shared" si="2"/>
      </c>
      <c r="T51" s="52"/>
      <c r="U51" s="56">
        <f t="shared" si="7"/>
      </c>
      <c r="V51" s="57" t="s">
        <v>41</v>
      </c>
      <c r="W51" s="53"/>
    </row>
    <row r="52" spans="1:23" s="54" customFormat="1" ht="30" customHeight="1">
      <c r="A52" s="55"/>
      <c r="B52" s="48" t="s">
        <v>47</v>
      </c>
      <c r="C52" s="48">
        <v>10</v>
      </c>
      <c r="D52" s="49" t="s">
        <v>14</v>
      </c>
      <c r="E52" s="50">
        <v>2</v>
      </c>
      <c r="F52" s="45"/>
      <c r="G52" s="62" t="s">
        <v>55</v>
      </c>
      <c r="H52" s="47"/>
      <c r="I52" s="56"/>
      <c r="J52" s="78"/>
      <c r="K52" s="78"/>
      <c r="L52" s="46"/>
      <c r="M52" s="56">
        <f>IF(L52=0,"",IF(K52="TH vận hành xe","X.Sơn","A10-T4"))</f>
      </c>
      <c r="N52" s="76"/>
      <c r="O52" s="83">
        <f>IF(N52=0,"",IF(M52="TH vận hành xe","X.Sơn","A10-T4"))</f>
      </c>
      <c r="P52" s="46">
        <v>2</v>
      </c>
      <c r="Q52" s="56" t="str">
        <f>IF(P52=0,"",IF(O52="TH vận hành xe","X.Sơn","A10-T4"))</f>
        <v>A10-T4</v>
      </c>
      <c r="R52" s="76"/>
      <c r="S52" s="58">
        <f t="shared" si="2"/>
      </c>
      <c r="T52" s="46"/>
      <c r="U52" s="56">
        <f t="shared" si="7"/>
      </c>
      <c r="V52" s="57" t="s">
        <v>34</v>
      </c>
      <c r="W52" s="53"/>
    </row>
    <row r="53" spans="1:23" s="61" customFormat="1" ht="30" customHeight="1">
      <c r="A53" s="64"/>
      <c r="B53" s="65" t="s">
        <v>47</v>
      </c>
      <c r="C53" s="65">
        <v>9</v>
      </c>
      <c r="D53" s="66" t="s">
        <v>57</v>
      </c>
      <c r="E53" s="67" t="s">
        <v>58</v>
      </c>
      <c r="F53" s="68">
        <v>15</v>
      </c>
      <c r="G53" s="69" t="s">
        <v>59</v>
      </c>
      <c r="H53" s="70">
        <v>1</v>
      </c>
      <c r="I53" s="71" t="str">
        <f>IF(H53=0,"",IF(G53="TH vận hành xe","X.Sơn","A10-T4"))</f>
        <v>A10-T4</v>
      </c>
      <c r="J53" s="85">
        <v>1</v>
      </c>
      <c r="K53" s="85" t="s">
        <v>27</v>
      </c>
      <c r="L53" s="72">
        <v>1</v>
      </c>
      <c r="M53" s="71" t="str">
        <f>IF(L53=0,"",IF(K53="TH vận hành xe","X.Sơn","A10-T4"))</f>
        <v>A10-T4</v>
      </c>
      <c r="N53" s="82">
        <v>1</v>
      </c>
      <c r="O53" s="84" t="str">
        <f>IF(N53=0,"",IF(M53="TH vận hành xe","X.Sơn","A10-T4"))</f>
        <v>A10-T4</v>
      </c>
      <c r="P53" s="72"/>
      <c r="Q53" s="71">
        <f>IF(P53=0,"",IF(O53="TH vận hành xe","X.Sơn","A10-T4"))</f>
      </c>
      <c r="R53" s="82"/>
      <c r="S53" s="58">
        <f t="shared" si="2"/>
      </c>
      <c r="T53" s="72"/>
      <c r="U53" s="71">
        <f t="shared" si="7"/>
      </c>
      <c r="V53" s="73" t="s">
        <v>37</v>
      </c>
      <c r="W53" s="74"/>
    </row>
    <row r="54" spans="1:23" s="61" customFormat="1" ht="30" customHeight="1">
      <c r="A54" s="64"/>
      <c r="B54" s="65" t="s">
        <v>47</v>
      </c>
      <c r="C54" s="65">
        <v>9</v>
      </c>
      <c r="D54" s="66" t="s">
        <v>57</v>
      </c>
      <c r="E54" s="67" t="s">
        <v>58</v>
      </c>
      <c r="F54" s="68">
        <v>15</v>
      </c>
      <c r="G54" s="69" t="s">
        <v>60</v>
      </c>
      <c r="H54" s="70"/>
      <c r="I54" s="71">
        <f>IF(H54=0,"",IF(G54="TH vận hành xe","X.Sơn","A10-T4"))</f>
      </c>
      <c r="J54" s="85"/>
      <c r="K54" s="84">
        <f>IF(J54=0,"",IF(I54="TH vận hành xe","X.Sơn","A10-T4"))</f>
      </c>
      <c r="L54" s="72"/>
      <c r="M54" s="71">
        <f>IF(L54=0,"",IF(K54="TH vận hành xe","X.Sơn","A10-T4"))</f>
      </c>
      <c r="N54" s="82"/>
      <c r="O54" s="84">
        <f>IF(N54=0,"",IF(M54="TH vận hành xe","X.Sơn","A10-T4"))</f>
      </c>
      <c r="P54" s="72" t="s">
        <v>61</v>
      </c>
      <c r="Q54" s="71" t="str">
        <f>IF(P54=0,"",IF(O54="TH vận hành xe","X.Sơn","A10-T4"))</f>
        <v>A10-T4</v>
      </c>
      <c r="R54" s="82">
        <v>2</v>
      </c>
      <c r="S54" s="58" t="str">
        <f t="shared" si="2"/>
        <v>A10-T4</v>
      </c>
      <c r="T54" s="72">
        <v>1</v>
      </c>
      <c r="U54" s="71" t="str">
        <f>IF(T54=0,"",IF(S54="TH vận hành xe","X.Sơn","A10-T4"))</f>
        <v>A10-T4</v>
      </c>
      <c r="V54" s="73" t="s">
        <v>35</v>
      </c>
      <c r="W54" s="74"/>
    </row>
    <row r="55" spans="1:23" s="61" customFormat="1" ht="30" customHeight="1">
      <c r="A55" s="64"/>
      <c r="B55" s="65" t="s">
        <v>47</v>
      </c>
      <c r="C55" s="65">
        <v>9</v>
      </c>
      <c r="D55" s="66" t="s">
        <v>57</v>
      </c>
      <c r="E55" s="67" t="s">
        <v>58</v>
      </c>
      <c r="F55" s="68">
        <v>15</v>
      </c>
      <c r="G55" s="69" t="s">
        <v>60</v>
      </c>
      <c r="H55" s="70"/>
      <c r="I55" s="71"/>
      <c r="J55" s="85"/>
      <c r="K55" s="84"/>
      <c r="L55" s="72"/>
      <c r="M55" s="71"/>
      <c r="N55" s="82"/>
      <c r="O55" s="84"/>
      <c r="P55" s="72">
        <v>2</v>
      </c>
      <c r="Q55" s="71" t="str">
        <f>IF(P55=0,"",IF(O55="TH vận hành xe","X.Sơn","A10-T4"))</f>
        <v>A10-T4</v>
      </c>
      <c r="R55" s="82"/>
      <c r="S55" s="58"/>
      <c r="T55" s="72"/>
      <c r="U55" s="71"/>
      <c r="V55" s="73" t="s">
        <v>35</v>
      </c>
      <c r="W55" s="74"/>
    </row>
    <row r="56" spans="1:23" s="61" customFormat="1" ht="30" customHeight="1">
      <c r="A56" s="64"/>
      <c r="B56" s="65" t="s">
        <v>47</v>
      </c>
      <c r="C56" s="65">
        <v>9</v>
      </c>
      <c r="D56" s="66" t="s">
        <v>57</v>
      </c>
      <c r="E56" s="67" t="s">
        <v>58</v>
      </c>
      <c r="F56" s="68">
        <v>15</v>
      </c>
      <c r="G56" s="69" t="s">
        <v>60</v>
      </c>
      <c r="H56" s="70">
        <v>2</v>
      </c>
      <c r="I56" s="71" t="str">
        <f>IF(H56=0,"",IF(G56="TH vận hành xe","X.Sơn","A10-T4"))</f>
        <v>A10-T4</v>
      </c>
      <c r="J56" s="85">
        <v>2</v>
      </c>
      <c r="K56" s="84" t="str">
        <f>IF(J56=0,"",IF(I56="TH vận hành xe","X.Sơn","A10-T4"))</f>
        <v>A10-T4</v>
      </c>
      <c r="L56" s="72">
        <v>2</v>
      </c>
      <c r="M56" s="71" t="str">
        <f>IF(L56=0,"",IF(K56="TH vận hành xe","X.Sơn","A10-T4"))</f>
        <v>A10-T4</v>
      </c>
      <c r="N56" s="82">
        <v>2</v>
      </c>
      <c r="O56" s="84" t="str">
        <f>IF(N56=0,"",IF(M56="TH vận hành xe","X.Sơn","A10-T4"))</f>
        <v>A10-T4</v>
      </c>
      <c r="P56" s="72"/>
      <c r="Q56" s="71"/>
      <c r="R56" s="82">
        <v>3</v>
      </c>
      <c r="S56" s="58" t="str">
        <f t="shared" si="2"/>
        <v>A10-T4</v>
      </c>
      <c r="T56" s="72">
        <v>2</v>
      </c>
      <c r="U56" s="71" t="str">
        <f t="shared" si="7"/>
        <v>A10-T4</v>
      </c>
      <c r="V56" s="73" t="s">
        <v>15</v>
      </c>
      <c r="W56" s="74"/>
    </row>
    <row r="57" spans="1:23" s="63" customFormat="1" ht="30" customHeight="1">
      <c r="A57" s="34"/>
      <c r="B57" s="16" t="s">
        <v>44</v>
      </c>
      <c r="C57" s="16">
        <v>18</v>
      </c>
      <c r="D57" s="19" t="s">
        <v>43</v>
      </c>
      <c r="E57" s="17">
        <v>2</v>
      </c>
      <c r="F57" s="28"/>
      <c r="G57" s="62" t="s">
        <v>50</v>
      </c>
      <c r="H57" s="38"/>
      <c r="I57" s="38"/>
      <c r="J57" s="39"/>
      <c r="K57" s="39"/>
      <c r="L57" s="40"/>
      <c r="M57" s="38"/>
      <c r="N57" s="41"/>
      <c r="O57" s="39"/>
      <c r="P57" s="40"/>
      <c r="Q57" s="38">
        <f>IF(P57=0,"",IF($G57="TH vận hành xe","X.Sơn","A10-T4"))</f>
      </c>
      <c r="R57" s="41">
        <v>2</v>
      </c>
      <c r="S57" s="58" t="str">
        <f t="shared" si="2"/>
        <v>A10-T4</v>
      </c>
      <c r="T57" s="43"/>
      <c r="U57" s="59">
        <f t="shared" si="7"/>
      </c>
      <c r="V57" s="26" t="s">
        <v>32</v>
      </c>
      <c r="W57" s="18"/>
    </row>
    <row r="58" spans="1:23" s="54" customFormat="1" ht="30" customHeight="1">
      <c r="A58" s="55"/>
      <c r="B58" s="48" t="s">
        <v>44</v>
      </c>
      <c r="C58" s="48">
        <v>18</v>
      </c>
      <c r="D58" s="49" t="s">
        <v>13</v>
      </c>
      <c r="E58" s="50">
        <v>3</v>
      </c>
      <c r="F58" s="45"/>
      <c r="G58" s="51" t="s">
        <v>50</v>
      </c>
      <c r="H58" s="47"/>
      <c r="I58" s="47"/>
      <c r="J58" s="78"/>
      <c r="K58" s="78"/>
      <c r="L58" s="46"/>
      <c r="M58" s="47"/>
      <c r="N58" s="76"/>
      <c r="O58" s="78"/>
      <c r="P58" s="46">
        <v>1</v>
      </c>
      <c r="Q58" s="47" t="s">
        <v>27</v>
      </c>
      <c r="R58" s="77"/>
      <c r="S58" s="58">
        <f t="shared" si="2"/>
      </c>
      <c r="T58" s="52"/>
      <c r="U58" s="56">
        <f t="shared" si="7"/>
      </c>
      <c r="V58" s="57" t="s">
        <v>15</v>
      </c>
      <c r="W58" s="53"/>
    </row>
    <row r="59" spans="1:23" s="54" customFormat="1" ht="30" customHeight="1">
      <c r="A59" s="55"/>
      <c r="B59" s="48" t="s">
        <v>44</v>
      </c>
      <c r="C59" s="48">
        <v>18</v>
      </c>
      <c r="D59" s="49" t="s">
        <v>43</v>
      </c>
      <c r="E59" s="50">
        <v>1</v>
      </c>
      <c r="F59" s="45"/>
      <c r="G59" s="51" t="s">
        <v>50</v>
      </c>
      <c r="H59" s="47"/>
      <c r="I59" s="47"/>
      <c r="J59" s="78"/>
      <c r="K59" s="78"/>
      <c r="L59" s="46"/>
      <c r="M59" s="47"/>
      <c r="N59" s="76"/>
      <c r="O59" s="78"/>
      <c r="P59" s="46"/>
      <c r="Q59" s="47"/>
      <c r="R59" s="76">
        <v>2</v>
      </c>
      <c r="S59" s="58" t="str">
        <f t="shared" si="2"/>
        <v>A10-T4</v>
      </c>
      <c r="T59" s="52"/>
      <c r="U59" s="56">
        <f t="shared" si="7"/>
      </c>
      <c r="V59" s="57" t="s">
        <v>15</v>
      </c>
      <c r="W59" s="53"/>
    </row>
    <row r="62" ht="15">
      <c r="Z62" s="36"/>
    </row>
    <row r="64" spans="8:14" ht="15">
      <c r="H64" s="109" t="s">
        <v>26</v>
      </c>
      <c r="I64" s="109"/>
      <c r="J64" s="109"/>
      <c r="K64" s="109"/>
      <c r="L64" s="109"/>
      <c r="M64" s="109"/>
      <c r="N64" s="109"/>
    </row>
    <row r="65" spans="8:23" ht="15">
      <c r="H65" s="111">
        <v>2</v>
      </c>
      <c r="I65" s="111"/>
      <c r="J65" s="112">
        <v>3</v>
      </c>
      <c r="K65" s="112"/>
      <c r="L65" s="113">
        <v>4</v>
      </c>
      <c r="M65" s="113"/>
      <c r="N65" s="112">
        <v>5</v>
      </c>
      <c r="O65" s="112"/>
      <c r="P65" s="113">
        <v>6</v>
      </c>
      <c r="Q65" s="113"/>
      <c r="R65" s="112">
        <v>7</v>
      </c>
      <c r="S65" s="112"/>
      <c r="T65" s="114" t="s">
        <v>5</v>
      </c>
      <c r="U65" s="114"/>
      <c r="W65" s="2">
        <f>SUM(H66:U68)+SUM(H73:U75)+3</f>
        <v>94</v>
      </c>
    </row>
    <row r="66" spans="6:21" ht="15">
      <c r="F66" s="110" t="s">
        <v>27</v>
      </c>
      <c r="G66" s="6" t="s">
        <v>28</v>
      </c>
      <c r="H66" s="111">
        <f>_xlfn.COUNTIFS($H$7:$H$59,"=1",$I$7:$I$59,"=A10-T4")</f>
        <v>6</v>
      </c>
      <c r="I66" s="111"/>
      <c r="J66" s="112">
        <f>_xlfn.COUNTIFS($J$7:$J$59,"=1",$K$7:$K$59,"=A10-T4")</f>
        <v>9</v>
      </c>
      <c r="K66" s="112"/>
      <c r="L66" s="111">
        <f>_xlfn.COUNTIFS($L$7:$L$59,"=1",$M$7:$M$59,"=A10-T4")</f>
        <v>9</v>
      </c>
      <c r="M66" s="111"/>
      <c r="N66" s="112">
        <f>_xlfn.COUNTIFS($N$7:$N$59,"=1",$O$7:$O$59,"=A10-T4")</f>
        <v>6</v>
      </c>
      <c r="O66" s="112"/>
      <c r="P66" s="111">
        <f>_xlfn.COUNTIFS($P$7:$P$59,"=1",$Q$7:$Q$59,"=A10-T4")</f>
        <v>9</v>
      </c>
      <c r="Q66" s="111"/>
      <c r="R66" s="112">
        <f>_xlfn.COUNTIFS($R$7:$R$59,"=1",$S$7:$S$59,"=A10-T4")</f>
        <v>0</v>
      </c>
      <c r="S66" s="112"/>
      <c r="T66" s="111">
        <f>_xlfn.COUNTIFS($T$7:$T$59,"=1",$U$7:$U$59,"=A10-T4")</f>
        <v>1</v>
      </c>
      <c r="U66" s="111"/>
    </row>
    <row r="67" spans="6:21" ht="15">
      <c r="F67" s="110"/>
      <c r="G67" s="6" t="s">
        <v>29</v>
      </c>
      <c r="H67" s="111">
        <f>_xlfn.COUNTIFS($H$7:$H$59,"=2",$I$7:$I$59,"=A10-T4")</f>
        <v>4</v>
      </c>
      <c r="I67" s="111"/>
      <c r="J67" s="112">
        <f>_xlfn.COUNTIFS($J$7:$J$59,"=2",$K$7:$K$59,"=A10-T4")</f>
        <v>8</v>
      </c>
      <c r="K67" s="112"/>
      <c r="L67" s="111">
        <f>_xlfn.COUNTIFS($L$7:$L$59,"=2",$M$7:$M$59,"=A10-T4")</f>
        <v>8</v>
      </c>
      <c r="M67" s="111"/>
      <c r="N67" s="112">
        <f>_xlfn.COUNTIFS($N$7:$N$59,"=2",$O$7:$O$59,"=A10-T4")</f>
        <v>3</v>
      </c>
      <c r="O67" s="112"/>
      <c r="P67" s="111">
        <f>_xlfn.COUNTIFS($P$7:$P$59,"=2",$Q$7:$Q$59,"=A10-T4")</f>
        <v>8</v>
      </c>
      <c r="Q67" s="111"/>
      <c r="R67" s="112">
        <f>_xlfn.COUNTIFS($R$7:$R$59,"=2",$S$7:$S$59,"=A10-T4")</f>
        <v>6</v>
      </c>
      <c r="S67" s="112"/>
      <c r="T67" s="111">
        <f>_xlfn.COUNTIFS($T$7:$T$59,"=2",$U$7:$U$59,"=A10-T4")</f>
        <v>1</v>
      </c>
      <c r="U67" s="111"/>
    </row>
    <row r="68" spans="6:21" ht="15">
      <c r="F68" s="110"/>
      <c r="G68" s="6" t="s">
        <v>30</v>
      </c>
      <c r="H68" s="111">
        <f>_xlfn.COUNTIFS($H$7:$H$59,"=3",$I$7:$I$59,"=A10-T4")</f>
        <v>1</v>
      </c>
      <c r="I68" s="111"/>
      <c r="J68" s="112">
        <f>_xlfn.COUNTIFS($J$7:$J$59,"=3",$K$7:$K$59,"=A10-T4")</f>
        <v>1</v>
      </c>
      <c r="K68" s="112"/>
      <c r="L68" s="111">
        <f>_xlfn.COUNTIFS($L$7:$L$59,"=3",$M$7:$M$59,"=A10-T4")</f>
        <v>3</v>
      </c>
      <c r="M68" s="111"/>
      <c r="N68" s="112">
        <f>_xlfn.COUNTIFS($N$7:$N$59,"=3",$O$7:$O$59,"=A10-T4")</f>
        <v>0</v>
      </c>
      <c r="O68" s="112"/>
      <c r="P68" s="111">
        <f>_xlfn.COUNTIFS($P$7:$P$59,"=3",$Q$7:$Q$59,"=A10-T4")</f>
        <v>3</v>
      </c>
      <c r="Q68" s="111"/>
      <c r="R68" s="112">
        <f>_xlfn.COUNTIFS($R$7:$R$59,"=3",$S$7:$S$59,"=A10-T4")</f>
        <v>3</v>
      </c>
      <c r="S68" s="112"/>
      <c r="T68" s="111">
        <f>_xlfn.COUNTIFS($T$7:$T$59,"=3",$U$7:$U$59,"=A10-T4")</f>
        <v>0</v>
      </c>
      <c r="U68" s="111"/>
    </row>
    <row r="71" spans="6:14" ht="15">
      <c r="F71" s="24"/>
      <c r="H71" s="109" t="s">
        <v>26</v>
      </c>
      <c r="I71" s="109"/>
      <c r="J71" s="109"/>
      <c r="K71" s="109"/>
      <c r="L71" s="109"/>
      <c r="M71" s="109"/>
      <c r="N71" s="109"/>
    </row>
    <row r="72" spans="6:21" ht="15">
      <c r="F72" s="24"/>
      <c r="H72" s="111">
        <v>2</v>
      </c>
      <c r="I72" s="111"/>
      <c r="J72" s="112">
        <v>3</v>
      </c>
      <c r="K72" s="112"/>
      <c r="L72" s="113">
        <v>4</v>
      </c>
      <c r="M72" s="113"/>
      <c r="N72" s="112">
        <v>5</v>
      </c>
      <c r="O72" s="112"/>
      <c r="P72" s="113">
        <v>6</v>
      </c>
      <c r="Q72" s="113"/>
      <c r="R72" s="112">
        <v>7</v>
      </c>
      <c r="S72" s="112"/>
      <c r="T72" s="114" t="s">
        <v>5</v>
      </c>
      <c r="U72" s="114"/>
    </row>
    <row r="73" spans="6:21" ht="15">
      <c r="F73" s="110" t="s">
        <v>31</v>
      </c>
      <c r="G73" s="6" t="s">
        <v>28</v>
      </c>
      <c r="H73" s="111">
        <f>_xlfn.COUNTIFS($H$7:$H$59,"=1",$I$7:$I$59,"=X.Sơn")</f>
        <v>0</v>
      </c>
      <c r="I73" s="111"/>
      <c r="J73" s="112">
        <f>_xlfn.COUNTIFS($J$7:$J$59,"=1",$K$7:$K$59,"=X.Sơn")</f>
        <v>0</v>
      </c>
      <c r="K73" s="112"/>
      <c r="L73" s="111">
        <f>_xlfn.COUNTIFS($L$7:$L$59,"=1",$M$7:$M$59,"=X.Sơn")</f>
        <v>0</v>
      </c>
      <c r="M73" s="111"/>
      <c r="N73" s="112">
        <f>_xlfn.COUNTIFS($N$7:$N$59,"=1",$O$7:$O$59,"=X.Sơn")</f>
        <v>0</v>
      </c>
      <c r="O73" s="112"/>
      <c r="P73" s="111">
        <f>_xlfn.COUNTIFS($P$7:$P$59,"=1",$Q$7:$Q$59,"=X.Sơn")</f>
        <v>1</v>
      </c>
      <c r="Q73" s="111"/>
      <c r="R73" s="112">
        <f>_xlfn.COUNTIFS($R$7:$R$59,"=1",$S$7:$S$59,"=X.Sơn")</f>
        <v>0</v>
      </c>
      <c r="S73" s="112"/>
      <c r="T73" s="111">
        <f>_xlfn.COUNTIFS($T$7:$T$59,"=1",$U$7:$U$59,"=X.Sơn")</f>
        <v>0</v>
      </c>
      <c r="U73" s="111"/>
    </row>
    <row r="74" spans="6:21" ht="15">
      <c r="F74" s="110"/>
      <c r="G74" s="6" t="s">
        <v>29</v>
      </c>
      <c r="H74" s="111">
        <f>_xlfn.COUNTIFS($H$7:$H$59,"=2",$I$7:$I$59,"=X.Sơn")</f>
        <v>0</v>
      </c>
      <c r="I74" s="111"/>
      <c r="J74" s="112">
        <f>_xlfn.COUNTIFS($J$7:$J$59,"=2",$K$7:$K$59,"=X.Sơn")</f>
        <v>0</v>
      </c>
      <c r="K74" s="112"/>
      <c r="L74" s="111">
        <f>_xlfn.COUNTIFS($L$7:$L$59,"=2",$M$7:$M$59,"=X.Sơn")</f>
        <v>0</v>
      </c>
      <c r="M74" s="111"/>
      <c r="N74" s="112">
        <f>_xlfn.COUNTIFS($N$7:$N$59,"=2",$O$7:$O$59,"=X.Sơn")</f>
        <v>0</v>
      </c>
      <c r="O74" s="112"/>
      <c r="P74" s="111">
        <f>_xlfn.COUNTIFS($P$7:$P$59,"=2",$Q$7:$Q$59,"=X.Sơn")</f>
        <v>1</v>
      </c>
      <c r="Q74" s="111"/>
      <c r="R74" s="112">
        <f>_xlfn.COUNTIFS($R$7:$R$59,"=2",$S$7:$S$59,"=X.Sơn")</f>
        <v>0</v>
      </c>
      <c r="S74" s="112"/>
      <c r="T74" s="111">
        <f>_xlfn.COUNTIFS($T$7:$T$59,"=2",$U$7:$U$59,"=X.Sơn")</f>
        <v>0</v>
      </c>
      <c r="U74" s="111"/>
    </row>
    <row r="75" spans="6:21" ht="15">
      <c r="F75" s="110"/>
      <c r="G75" s="6" t="s">
        <v>30</v>
      </c>
      <c r="H75" s="111">
        <f>_xlfn.COUNTIFS($H$7:$H$59,"=3",$I$7:$I$59,"=X.Sơn")</f>
        <v>0</v>
      </c>
      <c r="I75" s="111"/>
      <c r="J75" s="112">
        <f>_xlfn.COUNTIFS($J$7:$J$59,"=3",$K$7:$K$59,"=X.Sơn")</f>
        <v>0</v>
      </c>
      <c r="K75" s="112"/>
      <c r="L75" s="111">
        <f>_xlfn.COUNTIFS($L$7:$L$59,"=3",$M$7:$M$59,"=X.Sơn")</f>
        <v>0</v>
      </c>
      <c r="M75" s="111"/>
      <c r="N75" s="112">
        <f>_xlfn.COUNTIFS($N$7:$N$59,"=3",$O$7:$O$59,"=X.Sơn")</f>
        <v>0</v>
      </c>
      <c r="O75" s="112"/>
      <c r="P75" s="111">
        <f>_xlfn.COUNTIFS($P$7:$P$59,"=3",$Q$7:$Q$59,"=X.Sơn")</f>
        <v>0</v>
      </c>
      <c r="Q75" s="111"/>
      <c r="R75" s="112">
        <f>_xlfn.COUNTIFS($R$7:$R$59,"=3",$S$7:$S$59,"=X.Sơn")</f>
        <v>0</v>
      </c>
      <c r="S75" s="112"/>
      <c r="T75" s="111">
        <f>_xlfn.COUNTIFS($T$7:$T$59,"=3",$U$7:$U$59,"=X.Sơn")</f>
        <v>0</v>
      </c>
      <c r="U75" s="111"/>
    </row>
  </sheetData>
  <sheetProtection/>
  <autoFilter ref="A6:W59">
    <sortState ref="A7:W75">
      <sortCondition sortBy="value" ref="G7:G75"/>
    </sortState>
  </autoFilter>
  <mergeCells count="80">
    <mergeCell ref="H74:I74"/>
    <mergeCell ref="J74:K74"/>
    <mergeCell ref="J75:K75"/>
    <mergeCell ref="L75:M75"/>
    <mergeCell ref="N75:O75"/>
    <mergeCell ref="P75:Q75"/>
    <mergeCell ref="R75:S75"/>
    <mergeCell ref="T75:U75"/>
    <mergeCell ref="R74:S74"/>
    <mergeCell ref="R72:S72"/>
    <mergeCell ref="T72:U72"/>
    <mergeCell ref="R73:S73"/>
    <mergeCell ref="T73:U73"/>
    <mergeCell ref="T74:U74"/>
    <mergeCell ref="F73:F75"/>
    <mergeCell ref="H73:I73"/>
    <mergeCell ref="J73:K73"/>
    <mergeCell ref="L73:M73"/>
    <mergeCell ref="N73:O73"/>
    <mergeCell ref="P73:Q73"/>
    <mergeCell ref="L74:M74"/>
    <mergeCell ref="N74:O74"/>
    <mergeCell ref="P74:Q74"/>
    <mergeCell ref="H75:I75"/>
    <mergeCell ref="H71:N71"/>
    <mergeCell ref="H72:I72"/>
    <mergeCell ref="J72:K72"/>
    <mergeCell ref="L72:M72"/>
    <mergeCell ref="N72:O72"/>
    <mergeCell ref="P72:Q72"/>
    <mergeCell ref="P67:Q67"/>
    <mergeCell ref="R67:S67"/>
    <mergeCell ref="T67:U67"/>
    <mergeCell ref="T68:U68"/>
    <mergeCell ref="H68:I68"/>
    <mergeCell ref="J68:K68"/>
    <mergeCell ref="L68:M68"/>
    <mergeCell ref="N68:O68"/>
    <mergeCell ref="P68:Q68"/>
    <mergeCell ref="R68:S68"/>
    <mergeCell ref="P65:Q65"/>
    <mergeCell ref="R65:S65"/>
    <mergeCell ref="T65:U65"/>
    <mergeCell ref="H66:I66"/>
    <mergeCell ref="J66:K66"/>
    <mergeCell ref="L66:M66"/>
    <mergeCell ref="N66:O66"/>
    <mergeCell ref="P66:Q66"/>
    <mergeCell ref="R66:S66"/>
    <mergeCell ref="T66:U66"/>
    <mergeCell ref="H64:N64"/>
    <mergeCell ref="F66:F68"/>
    <mergeCell ref="H65:I65"/>
    <mergeCell ref="J65:K65"/>
    <mergeCell ref="L65:M65"/>
    <mergeCell ref="N65:O65"/>
    <mergeCell ref="H67:I67"/>
    <mergeCell ref="J67:K67"/>
    <mergeCell ref="L67:M67"/>
    <mergeCell ref="N67:O67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2018-06-07T09:59:37Z</dcterms:modified>
  <cp:category/>
  <cp:version/>
  <cp:contentType/>
  <cp:contentStatus/>
</cp:coreProperties>
</file>